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КанБайкал\270924 ТК 2\"/>
    </mc:Choice>
  </mc:AlternateContent>
  <xr:revisionPtr revIDLastSave="0" documentId="13_ncr:1_{265C2BA0-CE35-47AC-97EF-337BE4AD17CF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3. " sheetId="18" r:id="rId1"/>
  </sheets>
  <definedNames>
    <definedName name="_xlnm.Print_Area" localSheetId="0">'3.3. '!$A$1:$J$427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7" i="18" l="1"/>
  <c r="J419" i="18" l="1"/>
  <c r="J420" i="18" s="1"/>
  <c r="H424" i="18"/>
  <c r="G424" i="18"/>
  <c r="F274" i="18" l="1"/>
  <c r="J274" i="18" s="1"/>
  <c r="F273" i="18"/>
  <c r="J273" i="18" s="1"/>
  <c r="F272" i="18"/>
  <c r="J272" i="18" s="1"/>
  <c r="F271" i="18"/>
  <c r="F269" i="18"/>
  <c r="F267" i="18"/>
  <c r="F265" i="18"/>
  <c r="F420" i="18"/>
  <c r="F270" i="18" l="1"/>
  <c r="J269" i="18"/>
  <c r="J270" i="18" s="1"/>
  <c r="F268" i="18"/>
  <c r="J267" i="18"/>
  <c r="J268" i="18" s="1"/>
  <c r="F275" i="18"/>
  <c r="F278" i="18" s="1"/>
  <c r="J271" i="18"/>
  <c r="J275" i="18" s="1"/>
  <c r="F266" i="18"/>
  <c r="F277" i="18" s="1"/>
  <c r="J265" i="18"/>
  <c r="J266" i="18" s="1"/>
  <c r="F422" i="18"/>
  <c r="J422" i="18" s="1"/>
  <c r="F424" i="18" l="1"/>
  <c r="J277" i="18"/>
  <c r="J424" i="18" s="1"/>
  <c r="J278" i="18"/>
  <c r="J425" i="18" s="1"/>
  <c r="F425" i="18"/>
  <c r="H421" i="18"/>
  <c r="H423" i="18" s="1"/>
  <c r="G421" i="18"/>
  <c r="J281" i="18" l="1"/>
  <c r="J282" i="18"/>
  <c r="J283" i="18"/>
  <c r="J284" i="18"/>
  <c r="J285" i="18"/>
  <c r="J286" i="18"/>
  <c r="J287" i="18"/>
  <c r="J288" i="18"/>
  <c r="J289" i="18"/>
  <c r="J291" i="18"/>
  <c r="J292" i="18"/>
  <c r="J293" i="18"/>
  <c r="J294" i="18"/>
  <c r="J295" i="18"/>
  <c r="J296" i="18"/>
  <c r="J297" i="18"/>
  <c r="J298" i="18"/>
  <c r="J299" i="18"/>
  <c r="J301" i="18"/>
  <c r="J302" i="18"/>
  <c r="J303" i="18"/>
  <c r="J304" i="18"/>
  <c r="J305" i="18"/>
  <c r="J306" i="18"/>
  <c r="J307" i="18"/>
  <c r="J308" i="18"/>
  <c r="J309" i="18"/>
  <c r="J311" i="18"/>
  <c r="J312" i="18"/>
  <c r="J313" i="18"/>
  <c r="J315" i="18"/>
  <c r="J316" i="18"/>
  <c r="J317" i="18"/>
  <c r="J318" i="18"/>
  <c r="J319" i="18"/>
  <c r="J320" i="18"/>
  <c r="J321" i="18"/>
  <c r="J322" i="18"/>
  <c r="J323" i="18"/>
  <c r="J325" i="18"/>
  <c r="J326" i="18"/>
  <c r="J327" i="18"/>
  <c r="J328" i="18"/>
  <c r="J329" i="18"/>
  <c r="J330" i="18"/>
  <c r="J331" i="18"/>
  <c r="J332" i="18"/>
  <c r="J333" i="18"/>
  <c r="J334" i="18"/>
  <c r="J335" i="18"/>
  <c r="J336" i="18"/>
  <c r="J337" i="18"/>
  <c r="J338" i="18"/>
  <c r="J339" i="18"/>
  <c r="J340" i="18"/>
  <c r="J342" i="18"/>
  <c r="J343" i="18"/>
  <c r="J344" i="18"/>
  <c r="J346" i="18"/>
  <c r="J347" i="18"/>
  <c r="J348" i="18"/>
  <c r="J349" i="18"/>
  <c r="J350" i="18"/>
  <c r="J352" i="18"/>
  <c r="J353" i="18"/>
  <c r="J354" i="18"/>
  <c r="J355" i="18"/>
  <c r="J356" i="18"/>
  <c r="J357" i="18"/>
  <c r="J358" i="18"/>
  <c r="J360" i="18"/>
  <c r="J361" i="18"/>
  <c r="J362" i="18"/>
  <c r="J363" i="18"/>
  <c r="J364" i="18"/>
  <c r="J365" i="18"/>
  <c r="J366" i="18"/>
  <c r="J367" i="18"/>
  <c r="J368" i="18"/>
  <c r="J369" i="18"/>
  <c r="J370" i="18"/>
  <c r="J371" i="18"/>
  <c r="J372" i="18"/>
  <c r="J373" i="18"/>
  <c r="J374" i="18"/>
  <c r="J375" i="18"/>
  <c r="J376" i="18"/>
  <c r="J377" i="18"/>
  <c r="J378" i="18"/>
  <c r="J379" i="18"/>
  <c r="J380" i="18"/>
  <c r="J381" i="18"/>
  <c r="J382" i="18"/>
  <c r="J383" i="18"/>
  <c r="J384" i="18"/>
  <c r="J385" i="18"/>
  <c r="J386" i="18"/>
  <c r="J387" i="18"/>
  <c r="J388" i="18"/>
  <c r="J389" i="18"/>
  <c r="J390" i="18"/>
  <c r="J391" i="18"/>
  <c r="J392" i="18"/>
  <c r="J393" i="18"/>
  <c r="J394" i="18"/>
  <c r="J395" i="18"/>
  <c r="J396" i="18"/>
  <c r="J397" i="18"/>
  <c r="J398" i="18"/>
  <c r="J399" i="18"/>
  <c r="J401" i="18"/>
  <c r="J402" i="18"/>
  <c r="J403" i="18"/>
  <c r="J404" i="18"/>
  <c r="J405" i="18"/>
  <c r="J407" i="18"/>
  <c r="J408" i="18"/>
  <c r="J409" i="18"/>
  <c r="J410" i="18"/>
  <c r="J411" i="18"/>
  <c r="J412" i="18"/>
  <c r="J413" i="18"/>
  <c r="J414" i="18"/>
  <c r="J415" i="18"/>
  <c r="J416" i="18"/>
  <c r="J417" i="18"/>
  <c r="J280" i="18"/>
  <c r="F418" i="18"/>
  <c r="F406" i="18"/>
  <c r="F400" i="18"/>
  <c r="F359" i="18"/>
  <c r="F351" i="18"/>
  <c r="F345" i="18"/>
  <c r="F341" i="18"/>
  <c r="F324" i="18"/>
  <c r="F314" i="18"/>
  <c r="F310" i="18"/>
  <c r="F300" i="18"/>
  <c r="F290" i="18"/>
  <c r="F264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90" i="18" l="1"/>
  <c r="F421" i="18"/>
  <c r="J406" i="18"/>
  <c r="J400" i="18"/>
  <c r="J351" i="18"/>
  <c r="J324" i="18"/>
  <c r="J310" i="18"/>
  <c r="J300" i="18"/>
  <c r="J418" i="18"/>
  <c r="J359" i="18"/>
  <c r="J345" i="18"/>
  <c r="J341" i="18"/>
  <c r="J314" i="18"/>
  <c r="J264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1" i="18"/>
  <c r="J52" i="18"/>
  <c r="J53" i="18"/>
  <c r="J54" i="18"/>
  <c r="J55" i="18"/>
  <c r="J56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8" i="18"/>
  <c r="J169" i="18"/>
  <c r="J170" i="18"/>
  <c r="J171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6" i="18"/>
  <c r="J227" i="18"/>
  <c r="J229" i="18"/>
  <c r="J230" i="18"/>
  <c r="J231" i="18"/>
  <c r="J232" i="18"/>
  <c r="J233" i="18"/>
  <c r="J234" i="18"/>
  <c r="J235" i="18"/>
  <c r="J236" i="18"/>
  <c r="J237" i="18"/>
  <c r="J17" i="18"/>
  <c r="J12" i="18"/>
  <c r="F238" i="18"/>
  <c r="F228" i="18"/>
  <c r="F225" i="18"/>
  <c r="F204" i="18"/>
  <c r="F172" i="18"/>
  <c r="F167" i="18"/>
  <c r="F147" i="18"/>
  <c r="F132" i="18"/>
  <c r="F103" i="18"/>
  <c r="F89" i="18"/>
  <c r="F75" i="18"/>
  <c r="F57" i="18"/>
  <c r="F50" i="18"/>
  <c r="J421" i="18" l="1"/>
  <c r="J228" i="18"/>
  <c r="J89" i="18"/>
  <c r="J147" i="18"/>
  <c r="J132" i="18"/>
  <c r="J103" i="18"/>
  <c r="J57" i="18"/>
  <c r="J75" i="18"/>
  <c r="J50" i="18"/>
  <c r="J238" i="18"/>
  <c r="J167" i="18"/>
  <c r="J225" i="18"/>
  <c r="J204" i="18"/>
  <c r="J172" i="18"/>
  <c r="F16" i="18" l="1"/>
  <c r="F276" i="18" s="1"/>
  <c r="J15" i="18"/>
  <c r="J14" i="18"/>
  <c r="J13" i="18"/>
  <c r="J11" i="18"/>
  <c r="J10" i="18"/>
  <c r="J9" i="18"/>
  <c r="J8" i="18"/>
  <c r="J16" i="18" l="1"/>
  <c r="J276" i="18" s="1"/>
  <c r="J423" i="18" s="1"/>
  <c r="F423" i="18" l="1"/>
</calcChain>
</file>

<file path=xl/sharedStrings.xml><?xml version="1.0" encoding="utf-8"?>
<sst xmlns="http://schemas.openxmlformats.org/spreadsheetml/2006/main" count="1646" uniqueCount="108">
  <si>
    <t>3х16</t>
  </si>
  <si>
    <t>Х</t>
  </si>
  <si>
    <t>Унтыгейское месторождение</t>
  </si>
  <si>
    <t>Западно-Малобалыкское месторождение</t>
  </si>
  <si>
    <t xml:space="preserve">КПвОппБП-130 </t>
  </si>
  <si>
    <t xml:space="preserve">КЭСБП-230 </t>
  </si>
  <si>
    <t xml:space="preserve">КЕСБП-230 </t>
  </si>
  <si>
    <t xml:space="preserve">КПвОппБП-120 </t>
  </si>
  <si>
    <t xml:space="preserve">КПвПпОБП-4-130 </t>
  </si>
  <si>
    <t xml:space="preserve">КПвПпоБП-130 </t>
  </si>
  <si>
    <t>КПпОБП-130</t>
  </si>
  <si>
    <t>КЛЭСБП-230</t>
  </si>
  <si>
    <t>КИЕСБПс-230</t>
  </si>
  <si>
    <t>КЭСБП-230</t>
  </si>
  <si>
    <t>КПвОппБП-130</t>
  </si>
  <si>
    <t>КПвОппБП-120</t>
  </si>
  <si>
    <t>КПвПпоБП-130</t>
  </si>
  <si>
    <t>КПвПпОБП-130</t>
  </si>
  <si>
    <t>Марка КПП б/у</t>
  </si>
  <si>
    <t>1 барабан</t>
  </si>
  <si>
    <t>2 барабан</t>
  </si>
  <si>
    <t>3 барабан</t>
  </si>
  <si>
    <t>4 барабан</t>
  </si>
  <si>
    <t>5 барабан</t>
  </si>
  <si>
    <t>6 барабан</t>
  </si>
  <si>
    <t>7 барабан</t>
  </si>
  <si>
    <t>8 барабан</t>
  </si>
  <si>
    <t>9 барабан</t>
  </si>
  <si>
    <t>10 барабан</t>
  </si>
  <si>
    <t>11 барабан</t>
  </si>
  <si>
    <t>12 барабан</t>
  </si>
  <si>
    <t>13 барабан</t>
  </si>
  <si>
    <t xml:space="preserve">КЛЭСБП-230 </t>
  </si>
  <si>
    <t xml:space="preserve">КИЕСБПс-230 </t>
  </si>
  <si>
    <t>КИЕСБкПс-230</t>
  </si>
  <si>
    <t>Ед.изм.</t>
  </si>
  <si>
    <t>м</t>
  </si>
  <si>
    <t>Количество</t>
  </si>
  <si>
    <t>Приложение 3.3</t>
  </si>
  <si>
    <t>Расчетная масса; кг</t>
  </si>
  <si>
    <t>КПвПпОБП4-130</t>
  </si>
  <si>
    <t>№ барабана</t>
  </si>
  <si>
    <t>КПпБП-120</t>
  </si>
  <si>
    <t xml:space="preserve">КИЕСБкПс-230 </t>
  </si>
  <si>
    <t xml:space="preserve">Сечение </t>
  </si>
  <si>
    <t>КЛЭСБкП 230-5</t>
  </si>
  <si>
    <t>14 барабан</t>
  </si>
  <si>
    <t>Расчетная масса за 1 м кабеля; 
кг</t>
  </si>
  <si>
    <t>Ориентировочный вес барабана;
кг</t>
  </si>
  <si>
    <t xml:space="preserve">КПвПпОБП4-130 </t>
  </si>
  <si>
    <t xml:space="preserve"> </t>
  </si>
  <si>
    <t>ИТОГО по ООО «КанБайкал» кабель б/у:</t>
  </si>
  <si>
    <t>Номенклатурный номер</t>
  </si>
  <si>
    <t>N0000028867</t>
  </si>
  <si>
    <t>N0000038584</t>
  </si>
  <si>
    <t>N0000039390</t>
  </si>
  <si>
    <t>N0000036016</t>
  </si>
  <si>
    <t>КЕСБП-230</t>
  </si>
  <si>
    <t>N0000011233</t>
  </si>
  <si>
    <t>N0000043645</t>
  </si>
  <si>
    <t xml:space="preserve"> КИЕСБкПс-230</t>
  </si>
  <si>
    <t>ЮКБ00030959</t>
  </si>
  <si>
    <t>ЮКБ00044680</t>
  </si>
  <si>
    <t>ЮКБ00024373</t>
  </si>
  <si>
    <t>ЮКБ00070282</t>
  </si>
  <si>
    <t>N0000003507</t>
  </si>
  <si>
    <t>ЮКБ00024370</t>
  </si>
  <si>
    <t>ЮКБ00024369</t>
  </si>
  <si>
    <t xml:space="preserve"> 3х16</t>
  </si>
  <si>
    <t>КПсПпБП-120</t>
  </si>
  <si>
    <t>ЮКБ00030819</t>
  </si>
  <si>
    <t>КПвОппБкП-130</t>
  </si>
  <si>
    <t>N0000003346</t>
  </si>
  <si>
    <t>15 барабан</t>
  </si>
  <si>
    <t>3х25</t>
  </si>
  <si>
    <t>N0000003222</t>
  </si>
  <si>
    <t>Ориентировочный объем отгрузки нефтепогружного кабеля б/у 
(с разбивкой по кабельным барабанам), находящегося в собственности 
ООО «КанБайкал»,  в 2024 году</t>
  </si>
  <si>
    <t xml:space="preserve">КЛЭСБкП 230-5 </t>
  </si>
  <si>
    <t xml:space="preserve">КПсПпБП-120 </t>
  </si>
  <si>
    <t>КПпБП-125</t>
  </si>
  <si>
    <t>N0000003649</t>
  </si>
  <si>
    <t>ЮКБ00063137</t>
  </si>
  <si>
    <t xml:space="preserve">КПвОппБкП-130 </t>
  </si>
  <si>
    <t>НП-228</t>
  </si>
  <si>
    <t xml:space="preserve">КИЕСБПс-230  </t>
  </si>
  <si>
    <t>236941</t>
  </si>
  <si>
    <t>ЮКБ00030807</t>
  </si>
  <si>
    <t>3x21,15</t>
  </si>
  <si>
    <t>00137</t>
  </si>
  <si>
    <t>КЛЭСБкП-230-5</t>
  </si>
  <si>
    <t>27 барабан</t>
  </si>
  <si>
    <t>Итого скрап б/у:</t>
  </si>
  <si>
    <t>кг</t>
  </si>
  <si>
    <t>Итого кабель б/у:</t>
  </si>
  <si>
    <t xml:space="preserve">Скрап 120-130 </t>
  </si>
  <si>
    <t>ЮКБ00022825</t>
  </si>
  <si>
    <t>225016</t>
  </si>
  <si>
    <t>213498</t>
  </si>
  <si>
    <t>230296</t>
  </si>
  <si>
    <t>мешок</t>
  </si>
  <si>
    <t>1 мешок</t>
  </si>
  <si>
    <t>ИТОГО по ООО "КанБайкал" скрап б/у:</t>
  </si>
  <si>
    <t>16 барабан</t>
  </si>
  <si>
    <t>17 барабан</t>
  </si>
  <si>
    <t>18 барабан</t>
  </si>
  <si>
    <t>3 барабана</t>
  </si>
  <si>
    <t>4 мешка</t>
  </si>
  <si>
    <t>5 мешков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</si>
</sst>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"/>
    <numFmt numFmtId="167" formatCode="_-* #,##0.00[$€-1]_-;\-* #,##0.00[$€-1]_-;_-* &quot;-&quot;??[$€-1]_-"/>
    <numFmt numFmtId="168" formatCode="_(* #,##0.00_);_(* \(#,##0.00\);_(* &quot;-&quot;??_);_(@_)"/>
    <numFmt numFmtId="169" formatCode="0.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0">
    <xf numFmtId="0" fontId="0" fillId="0" borderId="0"/>
    <xf numFmtId="0" fontId="4" fillId="0" borderId="0"/>
    <xf numFmtId="0" fontId="6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7" fillId="0" borderId="0"/>
    <xf numFmtId="0" fontId="5" fillId="0" borderId="0"/>
    <xf numFmtId="0" fontId="9" fillId="0" borderId="0">
      <alignment horizontal="left"/>
    </xf>
    <xf numFmtId="0" fontId="7" fillId="0" borderId="0"/>
    <xf numFmtId="0" fontId="5" fillId="0" borderId="0"/>
    <xf numFmtId="165" fontId="7" fillId="0" borderId="0" applyFont="0" applyFill="0" applyBorder="0" applyAlignment="0" applyProtection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6" fillId="4" borderId="0" applyNumberFormat="0" applyBorder="0" applyAlignment="0" applyProtection="0"/>
    <xf numFmtId="0" fontId="6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1" fillId="0" borderId="0"/>
    <xf numFmtId="167" fontId="27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3" borderId="8" applyNumberFormat="0" applyFont="0" applyAlignment="0" applyProtection="0"/>
    <xf numFmtId="168" fontId="6" fillId="0" borderId="0" applyFont="0" applyFill="0" applyBorder="0" applyAlignment="0" applyProtection="0"/>
    <xf numFmtId="165" fontId="29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30" fillId="0" borderId="0" xfId="0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 vertic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right"/>
    </xf>
    <xf numFmtId="0" fontId="31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right" vertical="center" wrapText="1"/>
    </xf>
    <xf numFmtId="0" fontId="30" fillId="0" borderId="0" xfId="0" applyFont="1" applyAlignment="1">
      <alignment horizontal="right" vertical="center"/>
    </xf>
    <xf numFmtId="0" fontId="31" fillId="0" borderId="0" xfId="0" applyFont="1" applyBorder="1" applyAlignment="1">
      <alignment vertical="center" wrapText="1"/>
    </xf>
    <xf numFmtId="0" fontId="30" fillId="0" borderId="0" xfId="0" applyFont="1" applyAlignment="1"/>
    <xf numFmtId="0" fontId="32" fillId="0" borderId="14" xfId="0" applyFont="1" applyFill="1" applyBorder="1" applyAlignment="1">
      <alignment horizontal="left" vertical="center" wrapText="1"/>
    </xf>
    <xf numFmtId="0" fontId="32" fillId="0" borderId="14" xfId="0" applyFont="1" applyFill="1" applyBorder="1" applyAlignment="1">
      <alignment horizontal="center" vertical="center" wrapText="1"/>
    </xf>
    <xf numFmtId="4" fontId="32" fillId="0" borderId="14" xfId="0" applyNumberFormat="1" applyFont="1" applyFill="1" applyBorder="1" applyAlignment="1">
      <alignment horizontal="right"/>
    </xf>
    <xf numFmtId="0" fontId="32" fillId="0" borderId="14" xfId="0" applyFont="1" applyFill="1" applyBorder="1" applyAlignment="1">
      <alignment horizontal="right"/>
    </xf>
    <xf numFmtId="0" fontId="32" fillId="0" borderId="0" xfId="0" applyFont="1"/>
    <xf numFmtId="0" fontId="32" fillId="0" borderId="11" xfId="0" applyFont="1" applyFill="1" applyBorder="1" applyAlignment="1">
      <alignment horizontal="center" vertical="center" wrapText="1"/>
    </xf>
    <xf numFmtId="49" fontId="33" fillId="0" borderId="11" xfId="0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/>
    </xf>
    <xf numFmtId="4" fontId="32" fillId="0" borderId="11" xfId="0" applyNumberFormat="1" applyFont="1" applyFill="1" applyBorder="1" applyAlignment="1">
      <alignment horizontal="right"/>
    </xf>
    <xf numFmtId="49" fontId="33" fillId="0" borderId="14" xfId="0" applyNumberFormat="1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/>
    </xf>
    <xf numFmtId="0" fontId="32" fillId="0" borderId="11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0" fontId="33" fillId="0" borderId="14" xfId="0" applyFont="1" applyFill="1" applyBorder="1" applyAlignment="1">
      <alignment horizontal="left"/>
    </xf>
    <xf numFmtId="49" fontId="33" fillId="0" borderId="14" xfId="0" applyNumberFormat="1" applyFont="1" applyFill="1" applyBorder="1" applyAlignment="1">
      <alignment horizontal="center" wrapText="1"/>
    </xf>
    <xf numFmtId="0" fontId="32" fillId="0" borderId="14" xfId="0" applyFont="1" applyFill="1" applyBorder="1" applyAlignment="1">
      <alignment horizontal="center" wrapText="1"/>
    </xf>
    <xf numFmtId="4" fontId="33" fillId="0" borderId="14" xfId="0" applyNumberFormat="1" applyFont="1" applyFill="1" applyBorder="1" applyAlignment="1">
      <alignment horizontal="right" vertical="center" wrapText="1"/>
    </xf>
    <xf numFmtId="0" fontId="36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5" fillId="0" borderId="0" xfId="0" applyFont="1"/>
    <xf numFmtId="0" fontId="36" fillId="0" borderId="0" xfId="0" applyFont="1" applyAlignment="1">
      <alignment wrapText="1"/>
    </xf>
    <xf numFmtId="0" fontId="32" fillId="0" borderId="10" xfId="0" applyFont="1" applyFill="1" applyBorder="1" applyAlignment="1">
      <alignment horizontal="center" vertical="center" wrapText="1"/>
    </xf>
    <xf numFmtId="166" fontId="32" fillId="0" borderId="10" xfId="0" applyNumberFormat="1" applyFont="1" applyFill="1" applyBorder="1" applyAlignment="1">
      <alignment horizontal="center" vertical="center" wrapText="1"/>
    </xf>
    <xf numFmtId="166" fontId="32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0" fontId="31" fillId="0" borderId="0" xfId="0" applyFont="1" applyAlignment="1"/>
    <xf numFmtId="166" fontId="31" fillId="0" borderId="0" xfId="0" applyNumberFormat="1" applyFont="1" applyBorder="1" applyAlignment="1">
      <alignment vertical="center" wrapText="1"/>
    </xf>
    <xf numFmtId="3" fontId="32" fillId="0" borderId="14" xfId="0" applyNumberFormat="1" applyFont="1" applyFill="1" applyBorder="1" applyAlignment="1"/>
    <xf numFmtId="4" fontId="32" fillId="0" borderId="14" xfId="0" applyNumberFormat="1" applyFont="1" applyBorder="1" applyAlignment="1"/>
    <xf numFmtId="4" fontId="32" fillId="0" borderId="11" xfId="0" applyNumberFormat="1" applyFont="1" applyFill="1" applyBorder="1" applyAlignment="1"/>
    <xf numFmtId="3" fontId="32" fillId="0" borderId="11" xfId="0" applyNumberFormat="1" applyFont="1" applyFill="1" applyBorder="1" applyAlignment="1"/>
    <xf numFmtId="4" fontId="32" fillId="0" borderId="11" xfId="0" applyNumberFormat="1" applyFont="1" applyBorder="1" applyAlignment="1"/>
    <xf numFmtId="166" fontId="30" fillId="0" borderId="0" xfId="0" applyNumberFormat="1" applyFont="1" applyAlignment="1"/>
    <xf numFmtId="0" fontId="38" fillId="0" borderId="11" xfId="0" applyFont="1" applyFill="1" applyBorder="1" applyAlignment="1">
      <alignment horizontal="center" vertical="center" wrapText="1"/>
    </xf>
    <xf numFmtId="49" fontId="32" fillId="0" borderId="11" xfId="0" applyNumberFormat="1" applyFont="1" applyFill="1" applyBorder="1" applyAlignment="1">
      <alignment horizontal="right"/>
    </xf>
    <xf numFmtId="0" fontId="32" fillId="0" borderId="0" xfId="0" applyFont="1" applyAlignment="1">
      <alignment horizontal="right"/>
    </xf>
    <xf numFmtId="49" fontId="39" fillId="0" borderId="11" xfId="0" applyNumberFormat="1" applyFont="1" applyFill="1" applyBorder="1" applyAlignment="1">
      <alignment horizontal="center" vertical="center" wrapText="1"/>
    </xf>
    <xf numFmtId="1" fontId="32" fillId="0" borderId="11" xfId="0" applyNumberFormat="1" applyFont="1" applyFill="1" applyBorder="1" applyAlignment="1">
      <alignment horizontal="right"/>
    </xf>
    <xf numFmtId="0" fontId="36" fillId="0" borderId="0" xfId="0" applyFont="1" applyAlignment="1">
      <alignment horizontal="right"/>
    </xf>
    <xf numFmtId="0" fontId="33" fillId="0" borderId="11" xfId="0" applyFont="1" applyFill="1" applyBorder="1" applyAlignment="1">
      <alignment horizontal="left" vertical="center" wrapText="1"/>
    </xf>
    <xf numFmtId="0" fontId="33" fillId="0" borderId="11" xfId="0" applyNumberFormat="1" applyFont="1" applyFill="1" applyBorder="1" applyAlignment="1">
      <alignment horizontal="center" vertical="top" wrapText="1"/>
    </xf>
    <xf numFmtId="49" fontId="39" fillId="0" borderId="10" xfId="0" applyNumberFormat="1" applyFont="1" applyFill="1" applyBorder="1" applyAlignment="1">
      <alignment horizontal="left" vertical="center" wrapText="1"/>
    </xf>
    <xf numFmtId="1" fontId="39" fillId="0" borderId="10" xfId="0" applyNumberFormat="1" applyFont="1" applyFill="1" applyBorder="1" applyAlignment="1" applyProtection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right" wrapText="1"/>
    </xf>
    <xf numFmtId="3" fontId="36" fillId="0" borderId="10" xfId="0" applyNumberFormat="1" applyFont="1" applyFill="1" applyBorder="1" applyAlignment="1"/>
    <xf numFmtId="0" fontId="36" fillId="0" borderId="10" xfId="0" applyFont="1" applyFill="1" applyBorder="1" applyAlignment="1">
      <alignment horizontal="right"/>
    </xf>
    <xf numFmtId="4" fontId="36" fillId="0" borderId="10" xfId="0" applyNumberFormat="1" applyFont="1" applyFill="1" applyBorder="1" applyAlignment="1"/>
    <xf numFmtId="0" fontId="39" fillId="0" borderId="10" xfId="0" applyFont="1" applyFill="1" applyBorder="1" applyAlignment="1">
      <alignment horizontal="left" vertical="center"/>
    </xf>
    <xf numFmtId="0" fontId="40" fillId="0" borderId="10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 applyProtection="1">
      <alignment horizontal="right" vertical="center" wrapText="1"/>
    </xf>
    <xf numFmtId="1" fontId="39" fillId="0" borderId="10" xfId="0" applyNumberFormat="1" applyFont="1" applyFill="1" applyBorder="1" applyAlignment="1" applyProtection="1">
      <alignment horizontal="right" vertical="center" wrapText="1"/>
    </xf>
    <xf numFmtId="1" fontId="39" fillId="0" borderId="10" xfId="0" applyNumberFormat="1" applyFont="1" applyFill="1" applyBorder="1" applyAlignment="1" applyProtection="1">
      <alignment horizontal="left" vertical="center" wrapText="1"/>
    </xf>
    <xf numFmtId="3" fontId="32" fillId="0" borderId="10" xfId="0" applyNumberFormat="1" applyFont="1" applyFill="1" applyBorder="1" applyAlignment="1"/>
    <xf numFmtId="49" fontId="39" fillId="0" borderId="13" xfId="0" applyNumberFormat="1" applyFont="1" applyFill="1" applyBorder="1" applyAlignment="1">
      <alignment horizontal="left" vertical="center" wrapText="1"/>
    </xf>
    <xf numFmtId="1" fontId="39" fillId="0" borderId="13" xfId="0" applyNumberFormat="1" applyFont="1" applyFill="1" applyBorder="1" applyAlignment="1" applyProtection="1">
      <alignment horizontal="center" vertical="center" wrapText="1"/>
    </xf>
    <xf numFmtId="49" fontId="39" fillId="0" borderId="13" xfId="0" applyNumberFormat="1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49" fontId="39" fillId="0" borderId="13" xfId="0" applyNumberFormat="1" applyFont="1" applyFill="1" applyBorder="1" applyAlignment="1" applyProtection="1">
      <alignment horizontal="right" vertical="center" wrapText="1"/>
    </xf>
    <xf numFmtId="1" fontId="39" fillId="0" borderId="13" xfId="0" applyNumberFormat="1" applyFont="1" applyFill="1" applyBorder="1" applyAlignment="1" applyProtection="1">
      <alignment horizontal="right" vertical="center" wrapText="1"/>
    </xf>
    <xf numFmtId="3" fontId="36" fillId="0" borderId="13" xfId="0" applyNumberFormat="1" applyFont="1" applyFill="1" applyBorder="1" applyAlignment="1"/>
    <xf numFmtId="0" fontId="36" fillId="0" borderId="13" xfId="0" applyFont="1" applyFill="1" applyBorder="1" applyAlignment="1">
      <alignment horizontal="right"/>
    </xf>
    <xf numFmtId="4" fontId="36" fillId="0" borderId="13" xfId="0" applyNumberFormat="1" applyFont="1" applyFill="1" applyBorder="1" applyAlignment="1"/>
    <xf numFmtId="0" fontId="39" fillId="0" borderId="11" xfId="0" applyFont="1" applyFill="1" applyBorder="1" applyAlignment="1">
      <alignment horizontal="left"/>
    </xf>
    <xf numFmtId="49" fontId="39" fillId="0" borderId="11" xfId="0" applyNumberFormat="1" applyFont="1" applyFill="1" applyBorder="1" applyAlignment="1">
      <alignment horizontal="center" wrapText="1"/>
    </xf>
    <xf numFmtId="0" fontId="36" fillId="0" borderId="11" xfId="0" applyFont="1" applyFill="1" applyBorder="1" applyAlignment="1">
      <alignment horizontal="center" wrapText="1"/>
    </xf>
    <xf numFmtId="4" fontId="39" fillId="0" borderId="11" xfId="0" applyNumberFormat="1" applyFont="1" applyFill="1" applyBorder="1" applyAlignment="1">
      <alignment horizontal="right" vertical="center" wrapText="1"/>
    </xf>
    <xf numFmtId="1" fontId="39" fillId="0" borderId="11" xfId="0" applyNumberFormat="1" applyFont="1" applyFill="1" applyBorder="1" applyAlignment="1">
      <alignment horizontal="right" vertical="center" wrapText="1"/>
    </xf>
    <xf numFmtId="3" fontId="36" fillId="0" borderId="11" xfId="0" applyNumberFormat="1" applyFont="1" applyFill="1" applyBorder="1" applyAlignment="1"/>
    <xf numFmtId="0" fontId="36" fillId="0" borderId="11" xfId="0" applyFont="1" applyFill="1" applyBorder="1" applyAlignment="1">
      <alignment horizontal="right"/>
    </xf>
    <xf numFmtId="4" fontId="36" fillId="0" borderId="11" xfId="0" applyNumberFormat="1" applyFont="1" applyBorder="1" applyAlignment="1"/>
    <xf numFmtId="0" fontId="39" fillId="0" borderId="10" xfId="0" applyFont="1" applyFill="1" applyBorder="1" applyAlignment="1">
      <alignment horizontal="left"/>
    </xf>
    <xf numFmtId="49" fontId="39" fillId="0" borderId="10" xfId="0" applyNumberFormat="1" applyFont="1" applyFill="1" applyBorder="1" applyAlignment="1">
      <alignment horizontal="center" wrapText="1"/>
    </xf>
    <xf numFmtId="0" fontId="36" fillId="0" borderId="10" xfId="0" applyFont="1" applyFill="1" applyBorder="1" applyAlignment="1">
      <alignment horizontal="center" wrapText="1"/>
    </xf>
    <xf numFmtId="4" fontId="39" fillId="0" borderId="10" xfId="0" applyNumberFormat="1" applyFont="1" applyFill="1" applyBorder="1" applyAlignment="1">
      <alignment horizontal="right" vertical="center" wrapText="1"/>
    </xf>
    <xf numFmtId="1" fontId="39" fillId="0" borderId="10" xfId="0" applyNumberFormat="1" applyFont="1" applyFill="1" applyBorder="1" applyAlignment="1">
      <alignment horizontal="right" vertical="center" wrapText="1"/>
    </xf>
    <xf numFmtId="4" fontId="36" fillId="0" borderId="10" xfId="0" applyNumberFormat="1" applyFont="1" applyBorder="1" applyAlignment="1"/>
    <xf numFmtId="0" fontId="39" fillId="0" borderId="13" xfId="0" applyFont="1" applyFill="1" applyBorder="1" applyAlignment="1">
      <alignment horizontal="left"/>
    </xf>
    <xf numFmtId="49" fontId="39" fillId="0" borderId="13" xfId="0" applyNumberFormat="1" applyFont="1" applyFill="1" applyBorder="1" applyAlignment="1">
      <alignment horizontal="center" wrapText="1"/>
    </xf>
    <xf numFmtId="0" fontId="36" fillId="0" borderId="13" xfId="0" applyFont="1" applyFill="1" applyBorder="1" applyAlignment="1">
      <alignment horizontal="center" wrapText="1"/>
    </xf>
    <xf numFmtId="4" fontId="39" fillId="0" borderId="13" xfId="0" applyNumberFormat="1" applyFont="1" applyFill="1" applyBorder="1" applyAlignment="1">
      <alignment horizontal="right" vertical="center" wrapText="1"/>
    </xf>
    <xf numFmtId="1" fontId="39" fillId="0" borderId="13" xfId="0" applyNumberFormat="1" applyFont="1" applyFill="1" applyBorder="1" applyAlignment="1">
      <alignment horizontal="right" vertical="center" wrapText="1"/>
    </xf>
    <xf numFmtId="4" fontId="36" fillId="0" borderId="13" xfId="0" applyNumberFormat="1" applyFont="1" applyBorder="1" applyAlignment="1"/>
    <xf numFmtId="0" fontId="39" fillId="0" borderId="10" xfId="64" applyNumberFormat="1" applyFont="1" applyFill="1" applyBorder="1" applyAlignment="1">
      <alignment horizontal="right" vertical="center"/>
    </xf>
    <xf numFmtId="1" fontId="39" fillId="0" borderId="13" xfId="0" applyNumberFormat="1" applyFont="1" applyFill="1" applyBorder="1" applyAlignment="1" applyProtection="1">
      <alignment horizontal="left" vertical="center" wrapText="1"/>
    </xf>
    <xf numFmtId="0" fontId="39" fillId="0" borderId="13" xfId="64" applyNumberFormat="1" applyFont="1" applyFill="1" applyBorder="1" applyAlignment="1">
      <alignment horizontal="right" vertical="center"/>
    </xf>
    <xf numFmtId="14" fontId="39" fillId="0" borderId="10" xfId="0" applyNumberFormat="1" applyFont="1" applyFill="1" applyBorder="1" applyAlignment="1" applyProtection="1">
      <alignment horizontal="center" vertical="center" wrapText="1"/>
    </xf>
    <xf numFmtId="14" fontId="39" fillId="0" borderId="13" xfId="0" applyNumberFormat="1" applyFont="1" applyFill="1" applyBorder="1" applyAlignment="1" applyProtection="1">
      <alignment horizontal="center" vertical="center" wrapText="1"/>
    </xf>
    <xf numFmtId="0" fontId="36" fillId="0" borderId="13" xfId="0" applyFont="1" applyFill="1" applyBorder="1" applyAlignment="1">
      <alignment horizontal="right" wrapText="1"/>
    </xf>
    <xf numFmtId="0" fontId="39" fillId="0" borderId="10" xfId="0" applyNumberFormat="1" applyFont="1" applyFill="1" applyBorder="1" applyAlignment="1">
      <alignment horizontal="center" vertical="top" wrapText="1"/>
    </xf>
    <xf numFmtId="0" fontId="39" fillId="0" borderId="13" xfId="0" applyNumberFormat="1" applyFont="1" applyFill="1" applyBorder="1" applyAlignment="1">
      <alignment horizontal="center" vertical="top" wrapText="1"/>
    </xf>
    <xf numFmtId="49" fontId="39" fillId="27" borderId="10" xfId="0" applyNumberFormat="1" applyFont="1" applyFill="1" applyBorder="1" applyAlignment="1">
      <alignment horizontal="left" vertical="center" wrapText="1"/>
    </xf>
    <xf numFmtId="1" fontId="39" fillId="27" borderId="10" xfId="0" applyNumberFormat="1" applyFont="1" applyFill="1" applyBorder="1" applyAlignment="1" applyProtection="1">
      <alignment horizontal="center" vertical="center" wrapText="1"/>
    </xf>
    <xf numFmtId="0" fontId="36" fillId="27" borderId="10" xfId="0" applyFont="1" applyFill="1" applyBorder="1" applyAlignment="1">
      <alignment horizontal="center" wrapText="1"/>
    </xf>
    <xf numFmtId="0" fontId="36" fillId="27" borderId="10" xfId="0" applyFont="1" applyFill="1" applyBorder="1" applyAlignment="1">
      <alignment horizontal="right" wrapText="1"/>
    </xf>
    <xf numFmtId="0" fontId="39" fillId="27" borderId="10" xfId="0" applyFont="1" applyFill="1" applyBorder="1" applyAlignment="1">
      <alignment horizontal="left" vertical="center"/>
    </xf>
    <xf numFmtId="49" fontId="39" fillId="27" borderId="10" xfId="0" applyNumberFormat="1" applyFont="1" applyFill="1" applyBorder="1" applyAlignment="1">
      <alignment horizontal="center" vertical="center" wrapText="1"/>
    </xf>
    <xf numFmtId="49" fontId="39" fillId="27" borderId="10" xfId="0" applyNumberFormat="1" applyFont="1" applyFill="1" applyBorder="1" applyAlignment="1" applyProtection="1">
      <alignment horizontal="right" vertical="center" wrapText="1"/>
    </xf>
    <xf numFmtId="1" fontId="39" fillId="27" borderId="10" xfId="0" applyNumberFormat="1" applyFont="1" applyFill="1" applyBorder="1" applyAlignment="1" applyProtection="1">
      <alignment horizontal="left" vertical="center" wrapText="1"/>
    </xf>
    <xf numFmtId="0" fontId="39" fillId="27" borderId="10" xfId="0" applyNumberFormat="1" applyFont="1" applyFill="1" applyBorder="1" applyAlignment="1">
      <alignment horizontal="center" vertical="top" wrapText="1"/>
    </xf>
    <xf numFmtId="1" fontId="39" fillId="27" borderId="10" xfId="0" applyNumberFormat="1" applyFont="1" applyFill="1" applyBorder="1" applyAlignment="1" applyProtection="1">
      <alignment horizontal="right" vertical="center" wrapText="1"/>
    </xf>
    <xf numFmtId="49" fontId="39" fillId="27" borderId="13" xfId="0" applyNumberFormat="1" applyFont="1" applyFill="1" applyBorder="1" applyAlignment="1">
      <alignment horizontal="left" vertical="center" wrapText="1"/>
    </xf>
    <xf numFmtId="1" fontId="39" fillId="27" borderId="13" xfId="0" applyNumberFormat="1" applyFont="1" applyFill="1" applyBorder="1" applyAlignment="1" applyProtection="1">
      <alignment horizontal="center" vertical="center" wrapText="1"/>
    </xf>
    <xf numFmtId="0" fontId="39" fillId="27" borderId="13" xfId="0" applyNumberFormat="1" applyFont="1" applyFill="1" applyBorder="1" applyAlignment="1">
      <alignment horizontal="center" vertical="top" wrapText="1"/>
    </xf>
    <xf numFmtId="1" fontId="39" fillId="27" borderId="13" xfId="0" applyNumberFormat="1" applyFont="1" applyFill="1" applyBorder="1" applyAlignment="1" applyProtection="1">
      <alignment horizontal="right" vertical="center" wrapText="1"/>
    </xf>
    <xf numFmtId="0" fontId="35" fillId="25" borderId="10" xfId="0" applyFont="1" applyFill="1" applyBorder="1" applyAlignment="1">
      <alignment horizontal="center"/>
    </xf>
    <xf numFmtId="0" fontId="35" fillId="25" borderId="10" xfId="0" applyFont="1" applyFill="1" applyBorder="1" applyAlignment="1">
      <alignment horizontal="right"/>
    </xf>
    <xf numFmtId="3" fontId="35" fillId="25" borderId="10" xfId="0" applyNumberFormat="1" applyFont="1" applyFill="1" applyBorder="1" applyAlignment="1"/>
    <xf numFmtId="0" fontId="32" fillId="25" borderId="10" xfId="0" applyFont="1" applyFill="1" applyBorder="1" applyAlignment="1">
      <alignment horizontal="right"/>
    </xf>
    <xf numFmtId="4" fontId="35" fillId="25" borderId="10" xfId="0" applyNumberFormat="1" applyFont="1" applyFill="1" applyBorder="1" applyAlignment="1"/>
    <xf numFmtId="4" fontId="35" fillId="25" borderId="10" xfId="0" applyNumberFormat="1" applyFont="1" applyFill="1" applyBorder="1" applyAlignment="1">
      <alignment horizontal="right"/>
    </xf>
    <xf numFmtId="0" fontId="35" fillId="26" borderId="10" xfId="0" applyFont="1" applyFill="1" applyBorder="1" applyAlignment="1">
      <alignment horizontal="center"/>
    </xf>
    <xf numFmtId="4" fontId="35" fillId="26" borderId="10" xfId="0" applyNumberFormat="1" applyFont="1" applyFill="1" applyBorder="1" applyAlignment="1">
      <alignment horizontal="right"/>
    </xf>
    <xf numFmtId="0" fontId="35" fillId="26" borderId="10" xfId="0" applyFont="1" applyFill="1" applyBorder="1" applyAlignment="1">
      <alignment horizontal="right"/>
    </xf>
    <xf numFmtId="3" fontId="35" fillId="26" borderId="10" xfId="0" applyNumberFormat="1" applyFont="1" applyFill="1" applyBorder="1" applyAlignment="1"/>
    <xf numFmtId="0" fontId="32" fillId="26" borderId="10" xfId="0" applyFont="1" applyFill="1" applyBorder="1" applyAlignment="1">
      <alignment horizontal="right"/>
    </xf>
    <xf numFmtId="4" fontId="35" fillId="26" borderId="10" xfId="0" applyNumberFormat="1" applyFont="1" applyFill="1" applyBorder="1" applyAlignment="1"/>
    <xf numFmtId="0" fontId="35" fillId="25" borderId="12" xfId="0" applyFont="1" applyFill="1" applyBorder="1" applyAlignment="1">
      <alignment horizontal="center"/>
    </xf>
    <xf numFmtId="0" fontId="35" fillId="25" borderId="12" xfId="0" applyFont="1" applyFill="1" applyBorder="1" applyAlignment="1">
      <alignment horizontal="right"/>
    </xf>
    <xf numFmtId="3" fontId="35" fillId="25" borderId="12" xfId="0" applyNumberFormat="1" applyFont="1" applyFill="1" applyBorder="1" applyAlignment="1"/>
    <xf numFmtId="0" fontId="32" fillId="0" borderId="11" xfId="0" applyFont="1" applyFill="1" applyBorder="1" applyAlignment="1">
      <alignment horizontal="center" wrapText="1"/>
    </xf>
    <xf numFmtId="0" fontId="35" fillId="25" borderId="11" xfId="0" applyFont="1" applyFill="1" applyBorder="1" applyAlignment="1">
      <alignment horizontal="center"/>
    </xf>
    <xf numFmtId="4" fontId="35" fillId="25" borderId="11" xfId="0" applyNumberFormat="1" applyFont="1" applyFill="1" applyBorder="1" applyAlignment="1">
      <alignment horizontal="right" wrapText="1"/>
    </xf>
    <xf numFmtId="0" fontId="35" fillId="25" borderId="11" xfId="0" applyFont="1" applyFill="1" applyBorder="1" applyAlignment="1">
      <alignment horizontal="right"/>
    </xf>
    <xf numFmtId="3" fontId="35" fillId="25" borderId="11" xfId="0" applyNumberFormat="1" applyFont="1" applyFill="1" applyBorder="1" applyAlignment="1"/>
    <xf numFmtId="0" fontId="32" fillId="25" borderId="11" xfId="0" applyFont="1" applyFill="1" applyBorder="1" applyAlignment="1">
      <alignment horizontal="right"/>
    </xf>
    <xf numFmtId="4" fontId="35" fillId="25" borderId="11" xfId="0" applyNumberFormat="1" applyFont="1" applyFill="1" applyBorder="1" applyAlignment="1"/>
    <xf numFmtId="3" fontId="32" fillId="0" borderId="11" xfId="0" applyNumberFormat="1" applyFont="1" applyBorder="1" applyAlignment="1"/>
    <xf numFmtId="0" fontId="32" fillId="0" borderId="17" xfId="0" applyFont="1" applyFill="1" applyBorder="1" applyAlignment="1">
      <alignment horizontal="right"/>
    </xf>
    <xf numFmtId="0" fontId="33" fillId="0" borderId="18" xfId="0" applyFont="1" applyFill="1" applyBorder="1" applyAlignment="1">
      <alignment horizontal="left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166" fontId="39" fillId="0" borderId="13" xfId="0" applyNumberFormat="1" applyFont="1" applyFill="1" applyBorder="1" applyAlignment="1">
      <alignment horizontal="right" vertical="center" wrapText="1"/>
    </xf>
    <xf numFmtId="4" fontId="32" fillId="0" borderId="13" xfId="0" applyNumberFormat="1" applyFont="1" applyFill="1" applyBorder="1" applyAlignment="1"/>
    <xf numFmtId="169" fontId="32" fillId="0" borderId="11" xfId="0" applyNumberFormat="1" applyFont="1" applyFill="1" applyBorder="1" applyAlignment="1">
      <alignment horizontal="right"/>
    </xf>
    <xf numFmtId="166" fontId="35" fillId="25" borderId="10" xfId="0" applyNumberFormat="1" applyFont="1" applyFill="1" applyBorder="1" applyAlignment="1">
      <alignment horizontal="right"/>
    </xf>
    <xf numFmtId="3" fontId="35" fillId="25" borderId="12" xfId="0" applyNumberFormat="1" applyFont="1" applyFill="1" applyBorder="1" applyAlignment="1">
      <alignment horizontal="right" wrapText="1"/>
    </xf>
    <xf numFmtId="3" fontId="33" fillId="0" borderId="11" xfId="0" applyNumberFormat="1" applyFont="1" applyFill="1" applyBorder="1" applyAlignment="1">
      <alignment horizontal="right" vertical="center" wrapText="1"/>
    </xf>
    <xf numFmtId="4" fontId="33" fillId="0" borderId="11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>
      <alignment horizontal="right"/>
    </xf>
    <xf numFmtId="0" fontId="35" fillId="25" borderId="14" xfId="0" applyFont="1" applyFill="1" applyBorder="1" applyAlignment="1">
      <alignment horizontal="center"/>
    </xf>
    <xf numFmtId="0" fontId="35" fillId="25" borderId="14" xfId="0" applyFont="1" applyFill="1" applyBorder="1" applyAlignment="1">
      <alignment horizontal="right"/>
    </xf>
    <xf numFmtId="3" fontId="35" fillId="25" borderId="14" xfId="0" applyNumberFormat="1" applyFont="1" applyFill="1" applyBorder="1" applyAlignment="1"/>
    <xf numFmtId="3" fontId="35" fillId="25" borderId="14" xfId="0" applyNumberFormat="1" applyFont="1" applyFill="1" applyBorder="1" applyAlignment="1">
      <alignment horizontal="right" wrapText="1"/>
    </xf>
    <xf numFmtId="3" fontId="35" fillId="26" borderId="10" xfId="0" applyNumberFormat="1" applyFont="1" applyFill="1" applyBorder="1" applyAlignment="1">
      <alignment horizontal="right"/>
    </xf>
    <xf numFmtId="0" fontId="35" fillId="26" borderId="10" xfId="0" applyFont="1" applyFill="1" applyBorder="1" applyAlignment="1">
      <alignment horizontal="right" wrapText="1"/>
    </xf>
    <xf numFmtId="0" fontId="35" fillId="25" borderId="15" xfId="0" applyFont="1" applyFill="1" applyBorder="1" applyAlignment="1">
      <alignment horizontal="right" wrapText="1"/>
    </xf>
    <xf numFmtId="0" fontId="35" fillId="25" borderId="16" xfId="0" applyFont="1" applyFill="1" applyBorder="1" applyAlignment="1">
      <alignment horizontal="right" wrapText="1"/>
    </xf>
    <xf numFmtId="0" fontId="31" fillId="0" borderId="0" xfId="0" applyFont="1" applyAlignment="1">
      <alignment vertical="center"/>
    </xf>
    <xf numFmtId="0" fontId="37" fillId="0" borderId="0" xfId="0" applyFont="1" applyBorder="1" applyAlignment="1">
      <alignment horizontal="center" vertical="center" wrapText="1"/>
    </xf>
    <xf numFmtId="0" fontId="32" fillId="24" borderId="10" xfId="0" applyFont="1" applyFill="1" applyBorder="1" applyAlignment="1">
      <alignment horizontal="center" vertical="center"/>
    </xf>
    <xf numFmtId="0" fontId="35" fillId="25" borderId="11" xfId="0" applyFont="1" applyFill="1" applyBorder="1" applyAlignment="1">
      <alignment horizontal="right" wrapText="1"/>
    </xf>
    <xf numFmtId="0" fontId="32" fillId="24" borderId="12" xfId="0" applyFont="1" applyFill="1" applyBorder="1" applyAlignment="1">
      <alignment horizontal="center" vertical="center"/>
    </xf>
    <xf numFmtId="0" fontId="32" fillId="0" borderId="0" xfId="0" applyFont="1" applyAlignment="1">
      <alignment horizontal="right" vertical="center"/>
    </xf>
  </cellXfs>
  <cellStyles count="10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Euro" xfId="68" xr:uid="{00000000-0005-0000-0000-000012000000}"/>
    <cellStyle name="Акцент1 2" xfId="32" xr:uid="{00000000-0005-0000-0000-000013000000}"/>
    <cellStyle name="Акцент2 2" xfId="33" xr:uid="{00000000-0005-0000-0000-000014000000}"/>
    <cellStyle name="Акцент3 2" xfId="34" xr:uid="{00000000-0005-0000-0000-000015000000}"/>
    <cellStyle name="Акцент4 2" xfId="35" xr:uid="{00000000-0005-0000-0000-000016000000}"/>
    <cellStyle name="Акцент5 2" xfId="36" xr:uid="{00000000-0005-0000-0000-000017000000}"/>
    <cellStyle name="Акцент6 2" xfId="37" xr:uid="{00000000-0005-0000-0000-000018000000}"/>
    <cellStyle name="Ввод  2" xfId="38" xr:uid="{00000000-0005-0000-0000-000019000000}"/>
    <cellStyle name="Вывод 2" xfId="39" xr:uid="{00000000-0005-0000-0000-00001A000000}"/>
    <cellStyle name="Вычисление 2" xfId="40" xr:uid="{00000000-0005-0000-0000-00001B000000}"/>
    <cellStyle name="Заголовок 1 2" xfId="41" xr:uid="{00000000-0005-0000-0000-00001C000000}"/>
    <cellStyle name="Заголовок 2 2" xfId="42" xr:uid="{00000000-0005-0000-0000-00001D000000}"/>
    <cellStyle name="Заголовок 3 2" xfId="43" xr:uid="{00000000-0005-0000-0000-00001E000000}"/>
    <cellStyle name="Заголовок 4 2" xfId="44" xr:uid="{00000000-0005-0000-0000-00001F000000}"/>
    <cellStyle name="Итог 2" xfId="45" xr:uid="{00000000-0005-0000-0000-000020000000}"/>
    <cellStyle name="Контрольная ячейка 2" xfId="46" xr:uid="{00000000-0005-0000-0000-000021000000}"/>
    <cellStyle name="Название 2" xfId="47" xr:uid="{00000000-0005-0000-0000-000022000000}"/>
    <cellStyle name="Нейтральный 2" xfId="48" xr:uid="{00000000-0005-0000-0000-000023000000}"/>
    <cellStyle name="Обычный" xfId="0" builtinId="0"/>
    <cellStyle name="Обычный 2" xfId="2" xr:uid="{00000000-0005-0000-0000-000025000000}"/>
    <cellStyle name="Обычный 2 2" xfId="4" xr:uid="{00000000-0005-0000-0000-000026000000}"/>
    <cellStyle name="Обычный 2 2 2" xfId="64" xr:uid="{00000000-0005-0000-0000-000027000000}"/>
    <cellStyle name="Обычный 2 3" xfId="5" xr:uid="{00000000-0005-0000-0000-000028000000}"/>
    <cellStyle name="Обычный 2 4" xfId="9" xr:uid="{00000000-0005-0000-0000-000029000000}"/>
    <cellStyle name="Обычный 2 5" xfId="10" xr:uid="{00000000-0005-0000-0000-00002A000000}"/>
    <cellStyle name="Обычный 2_11 - Акт на возврат кабеля-БРАК_2018" xfId="69" xr:uid="{00000000-0005-0000-0000-00002B000000}"/>
    <cellStyle name="Обычный 3" xfId="3" xr:uid="{00000000-0005-0000-0000-00002C000000}"/>
    <cellStyle name="Обычный 3 2" xfId="49" xr:uid="{00000000-0005-0000-0000-00002D000000}"/>
    <cellStyle name="Обычный 3 2 2" xfId="71" xr:uid="{00000000-0005-0000-0000-00002E000000}"/>
    <cellStyle name="Обычный 3 2 3" xfId="72" xr:uid="{00000000-0005-0000-0000-00002F000000}"/>
    <cellStyle name="Обычный 3 2 4" xfId="11" xr:uid="{00000000-0005-0000-0000-000030000000}"/>
    <cellStyle name="Обычный 3 2 4 2" xfId="74" xr:uid="{00000000-0005-0000-0000-000031000000}"/>
    <cellStyle name="Обычный 3 2 4 3" xfId="75" xr:uid="{00000000-0005-0000-0000-000032000000}"/>
    <cellStyle name="Обычный 3 2 4 3 2" xfId="76" xr:uid="{00000000-0005-0000-0000-000033000000}"/>
    <cellStyle name="Обычный 3 2 4 3 3" xfId="77" xr:uid="{00000000-0005-0000-0000-000034000000}"/>
    <cellStyle name="Обычный 3 2 4 4" xfId="73" xr:uid="{00000000-0005-0000-0000-000035000000}"/>
    <cellStyle name="Обычный 3 2 5" xfId="60" xr:uid="{00000000-0005-0000-0000-000036000000}"/>
    <cellStyle name="Обычный 3 2 6" xfId="67" xr:uid="{00000000-0005-0000-0000-000037000000}"/>
    <cellStyle name="Обычный 3 3" xfId="70" xr:uid="{00000000-0005-0000-0000-000038000000}"/>
    <cellStyle name="Обычный 3 5" xfId="65" xr:uid="{00000000-0005-0000-0000-000039000000}"/>
    <cellStyle name="Обычный 3 5 2" xfId="98" xr:uid="{00000000-0005-0000-0000-00003A000000}"/>
    <cellStyle name="Обычный 4" xfId="6" xr:uid="{00000000-0005-0000-0000-00003B000000}"/>
    <cellStyle name="Обычный 4 2" xfId="50" xr:uid="{00000000-0005-0000-0000-00003C000000}"/>
    <cellStyle name="Обычный 4 2 2" xfId="79" xr:uid="{00000000-0005-0000-0000-00003D000000}"/>
    <cellStyle name="Обычный 4 3" xfId="78" xr:uid="{00000000-0005-0000-0000-00003E000000}"/>
    <cellStyle name="Обычный 5" xfId="7" xr:uid="{00000000-0005-0000-0000-00003F000000}"/>
    <cellStyle name="Обычный 6" xfId="8" xr:uid="{00000000-0005-0000-0000-000040000000}"/>
    <cellStyle name="Обычный 6 2" xfId="51" xr:uid="{00000000-0005-0000-0000-000041000000}"/>
    <cellStyle name="Обычный 6 2 2" xfId="13" xr:uid="{00000000-0005-0000-0000-000042000000}"/>
    <cellStyle name="Обычный 6 2 2 2" xfId="83" xr:uid="{00000000-0005-0000-0000-000043000000}"/>
    <cellStyle name="Обычный 6 2 2 3" xfId="84" xr:uid="{00000000-0005-0000-0000-000044000000}"/>
    <cellStyle name="Обычный 6 2 2 4" xfId="62" xr:uid="{00000000-0005-0000-0000-000045000000}"/>
    <cellStyle name="Обычный 6 2 2 4 2" xfId="61" xr:uid="{00000000-0005-0000-0000-000046000000}"/>
    <cellStyle name="Обычный 6 2 2 4 2 2" xfId="99" xr:uid="{00000000-0005-0000-0000-000047000000}"/>
    <cellStyle name="Обычный 6 2 2 4 2 3" xfId="66" xr:uid="{00000000-0005-0000-0000-000048000000}"/>
    <cellStyle name="Обычный 6 2 2 4 3" xfId="86" xr:uid="{00000000-0005-0000-0000-000049000000}"/>
    <cellStyle name="Обычный 6 2 2 4 3 2" xfId="63" xr:uid="{00000000-0005-0000-0000-00004A000000}"/>
    <cellStyle name="Обычный 6 2 2 4 3 2 2" xfId="97" xr:uid="{00000000-0005-0000-0000-00004B000000}"/>
    <cellStyle name="Обычный 6 2 2 4 4" xfId="85" xr:uid="{00000000-0005-0000-0000-00004C000000}"/>
    <cellStyle name="Обычный 6 2 2 5" xfId="82" xr:uid="{00000000-0005-0000-0000-00004D000000}"/>
    <cellStyle name="Обычный 6 2 3" xfId="81" xr:uid="{00000000-0005-0000-0000-00004E000000}"/>
    <cellStyle name="Обычный 6 2_10 - Акт сверки" xfId="87" xr:uid="{00000000-0005-0000-0000-00004F000000}"/>
    <cellStyle name="Обычный 6 3" xfId="80" xr:uid="{00000000-0005-0000-0000-000050000000}"/>
    <cellStyle name="Обычный 7" xfId="52" xr:uid="{00000000-0005-0000-0000-000051000000}"/>
    <cellStyle name="Обычный 7 2" xfId="89" xr:uid="{00000000-0005-0000-0000-000052000000}"/>
    <cellStyle name="Обычный 7 3" xfId="88" xr:uid="{00000000-0005-0000-0000-000053000000}"/>
    <cellStyle name="Обычный 8" xfId="90" xr:uid="{00000000-0005-0000-0000-000054000000}"/>
    <cellStyle name="Обычный 9" xfId="91" xr:uid="{00000000-0005-0000-0000-000055000000}"/>
    <cellStyle name="Обычный 9 2" xfId="92" xr:uid="{00000000-0005-0000-0000-000056000000}"/>
    <cellStyle name="Плохой 2" xfId="53" xr:uid="{00000000-0005-0000-0000-000057000000}"/>
    <cellStyle name="Пояснение 2" xfId="54" xr:uid="{00000000-0005-0000-0000-000058000000}"/>
    <cellStyle name="Примечание 2" xfId="55" xr:uid="{00000000-0005-0000-0000-000059000000}"/>
    <cellStyle name="Примечание 2 2" xfId="93" xr:uid="{00000000-0005-0000-0000-00005A000000}"/>
    <cellStyle name="Связанная ячейка 2" xfId="56" xr:uid="{00000000-0005-0000-0000-00005B000000}"/>
    <cellStyle name="Стиль 1" xfId="1" xr:uid="{00000000-0005-0000-0000-00005C000000}"/>
    <cellStyle name="Текст предупреждения 2" xfId="57" xr:uid="{00000000-0005-0000-0000-00005D000000}"/>
    <cellStyle name="Финансовый 2" xfId="12" xr:uid="{00000000-0005-0000-0000-00005E000000}"/>
    <cellStyle name="Финансовый 3" xfId="58" xr:uid="{00000000-0005-0000-0000-00005F000000}"/>
    <cellStyle name="Финансовый 3 2" xfId="95" xr:uid="{00000000-0005-0000-0000-000060000000}"/>
    <cellStyle name="Финансовый 3 3" xfId="94" xr:uid="{00000000-0005-0000-0000-000061000000}"/>
    <cellStyle name="Финансовый 4" xfId="96" xr:uid="{00000000-0005-0000-0000-000062000000}"/>
    <cellStyle name="Хороший 2" xfId="59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0"/>
  <sheetViews>
    <sheetView tabSelected="1" view="pageBreakPreview" zoomScale="80" zoomScaleNormal="100" zoomScaleSheetLayoutView="80" workbookViewId="0">
      <selection activeCell="I1" sqref="I1:J1"/>
    </sheetView>
  </sheetViews>
  <sheetFormatPr defaultColWidth="9.1796875" defaultRowHeight="15.5" x14ac:dyDescent="0.35"/>
  <cols>
    <col min="1" max="1" width="1.81640625" style="2" customWidth="1"/>
    <col min="2" max="2" width="36.1796875" style="3" customWidth="1"/>
    <col min="3" max="3" width="19.26953125" style="1" customWidth="1"/>
    <col min="4" max="4" width="7.1796875" style="1" customWidth="1"/>
    <col min="5" max="5" width="21.7265625" style="1" customWidth="1"/>
    <col min="6" max="6" width="15" style="11" customWidth="1"/>
    <col min="7" max="7" width="27" style="11" customWidth="1"/>
    <col min="8" max="8" width="22.26953125" style="49" customWidth="1"/>
    <col min="9" max="9" width="17.1796875" style="7" customWidth="1"/>
    <col min="10" max="10" width="15.81640625" style="13" customWidth="1"/>
    <col min="11" max="11" width="12.26953125" style="2" bestFit="1" customWidth="1"/>
    <col min="12" max="16384" width="9.1796875" style="2"/>
  </cols>
  <sheetData>
    <row r="1" spans="2:10" s="32" customFormat="1" ht="16.5" x14ac:dyDescent="0.35">
      <c r="B1" s="33"/>
      <c r="C1" s="34"/>
      <c r="D1" s="34"/>
      <c r="E1" s="34"/>
      <c r="F1" s="35"/>
      <c r="G1" s="35"/>
      <c r="H1" s="40"/>
      <c r="I1" s="170" t="s">
        <v>38</v>
      </c>
      <c r="J1" s="170"/>
    </row>
    <row r="2" spans="2:10" x14ac:dyDescent="0.35">
      <c r="F2" s="5"/>
      <c r="G2" s="5"/>
      <c r="H2" s="41"/>
      <c r="I2" s="4"/>
      <c r="J2" s="42"/>
    </row>
    <row r="3" spans="2:10" x14ac:dyDescent="0.35">
      <c r="F3" s="165"/>
      <c r="G3" s="165"/>
      <c r="H3" s="165"/>
    </row>
    <row r="4" spans="2:10" ht="69.75" customHeight="1" x14ac:dyDescent="0.35">
      <c r="B4" s="166" t="s">
        <v>76</v>
      </c>
      <c r="C4" s="166"/>
      <c r="D4" s="166"/>
      <c r="E4" s="166"/>
      <c r="F4" s="166"/>
      <c r="G4" s="166"/>
      <c r="H4" s="166"/>
      <c r="I4" s="166"/>
      <c r="J4" s="166"/>
    </row>
    <row r="5" spans="2:10" ht="11.25" customHeight="1" x14ac:dyDescent="0.35">
      <c r="B5" s="8"/>
      <c r="C5" s="9"/>
      <c r="D5" s="9"/>
      <c r="E5" s="9"/>
      <c r="F5" s="10"/>
      <c r="G5" s="10"/>
      <c r="H5" s="43"/>
      <c r="I5" s="10"/>
      <c r="J5" s="12"/>
    </row>
    <row r="6" spans="2:10" s="37" customFormat="1" ht="75" customHeight="1" x14ac:dyDescent="0.35">
      <c r="B6" s="38" t="s">
        <v>18</v>
      </c>
      <c r="C6" s="38" t="s">
        <v>44</v>
      </c>
      <c r="D6" s="38" t="s">
        <v>35</v>
      </c>
      <c r="E6" s="38" t="s">
        <v>52</v>
      </c>
      <c r="F6" s="38" t="s">
        <v>37</v>
      </c>
      <c r="G6" s="38" t="s">
        <v>41</v>
      </c>
      <c r="H6" s="39" t="s">
        <v>48</v>
      </c>
      <c r="I6" s="38" t="s">
        <v>47</v>
      </c>
      <c r="J6" s="38" t="s">
        <v>39</v>
      </c>
    </row>
    <row r="7" spans="2:10" s="32" customFormat="1" ht="27.75" customHeight="1" x14ac:dyDescent="0.35">
      <c r="B7" s="167" t="s">
        <v>2</v>
      </c>
      <c r="C7" s="167"/>
      <c r="D7" s="167"/>
      <c r="E7" s="167"/>
      <c r="F7" s="167"/>
      <c r="G7" s="167"/>
      <c r="H7" s="167"/>
      <c r="I7" s="167"/>
      <c r="J7" s="167"/>
    </row>
    <row r="8" spans="2:10" s="32" customFormat="1" ht="16.5" x14ac:dyDescent="0.35">
      <c r="B8" s="81" t="s">
        <v>9</v>
      </c>
      <c r="C8" s="82" t="s">
        <v>0</v>
      </c>
      <c r="D8" s="53" t="s">
        <v>36</v>
      </c>
      <c r="E8" s="83" t="s">
        <v>56</v>
      </c>
      <c r="F8" s="84">
        <v>305</v>
      </c>
      <c r="G8" s="85">
        <v>211666</v>
      </c>
      <c r="H8" s="86"/>
      <c r="I8" s="87">
        <v>1.06</v>
      </c>
      <c r="J8" s="88">
        <f>F8*I8</f>
        <v>323.3</v>
      </c>
    </row>
    <row r="9" spans="2:10" s="32" customFormat="1" ht="16.5" x14ac:dyDescent="0.35">
      <c r="B9" s="89" t="s">
        <v>9</v>
      </c>
      <c r="C9" s="90" t="s">
        <v>0</v>
      </c>
      <c r="D9" s="60" t="s">
        <v>36</v>
      </c>
      <c r="E9" s="91" t="s">
        <v>56</v>
      </c>
      <c r="F9" s="92">
        <v>1609</v>
      </c>
      <c r="G9" s="93">
        <v>211666</v>
      </c>
      <c r="H9" s="63"/>
      <c r="I9" s="64">
        <v>1.06</v>
      </c>
      <c r="J9" s="94">
        <f t="shared" ref="J9:J15" si="0">F9*I9</f>
        <v>1705.5400000000002</v>
      </c>
    </row>
    <row r="10" spans="2:10" s="32" customFormat="1" ht="16.5" x14ac:dyDescent="0.35">
      <c r="B10" s="89" t="s">
        <v>4</v>
      </c>
      <c r="C10" s="90" t="s">
        <v>0</v>
      </c>
      <c r="D10" s="60" t="s">
        <v>36</v>
      </c>
      <c r="E10" s="91" t="s">
        <v>53</v>
      </c>
      <c r="F10" s="92">
        <v>209</v>
      </c>
      <c r="G10" s="93">
        <v>211666</v>
      </c>
      <c r="H10" s="63"/>
      <c r="I10" s="64">
        <v>1.0940000000000001</v>
      </c>
      <c r="J10" s="94">
        <f t="shared" si="0"/>
        <v>228.64600000000002</v>
      </c>
    </row>
    <row r="11" spans="2:10" s="32" customFormat="1" ht="16.5" x14ac:dyDescent="0.35">
      <c r="B11" s="89" t="s">
        <v>49</v>
      </c>
      <c r="C11" s="90" t="s">
        <v>0</v>
      </c>
      <c r="D11" s="60" t="s">
        <v>36</v>
      </c>
      <c r="E11" s="91" t="s">
        <v>54</v>
      </c>
      <c r="F11" s="92">
        <v>1</v>
      </c>
      <c r="G11" s="93">
        <v>211666</v>
      </c>
      <c r="H11" s="63"/>
      <c r="I11" s="64">
        <v>1.248</v>
      </c>
      <c r="J11" s="94">
        <f t="shared" si="0"/>
        <v>1.248</v>
      </c>
    </row>
    <row r="12" spans="2:10" s="32" customFormat="1" ht="16.5" x14ac:dyDescent="0.35">
      <c r="B12" s="89" t="s">
        <v>4</v>
      </c>
      <c r="C12" s="90" t="s">
        <v>0</v>
      </c>
      <c r="D12" s="60" t="s">
        <v>36</v>
      </c>
      <c r="E12" s="91" t="s">
        <v>53</v>
      </c>
      <c r="F12" s="92">
        <v>42</v>
      </c>
      <c r="G12" s="93">
        <v>211666</v>
      </c>
      <c r="H12" s="63"/>
      <c r="I12" s="64">
        <v>1.0940000000000001</v>
      </c>
      <c r="J12" s="94">
        <f>F12*I12</f>
        <v>45.948</v>
      </c>
    </row>
    <row r="13" spans="2:10" s="32" customFormat="1" ht="16.5" x14ac:dyDescent="0.35">
      <c r="B13" s="89" t="s">
        <v>16</v>
      </c>
      <c r="C13" s="90" t="s">
        <v>0</v>
      </c>
      <c r="D13" s="60" t="s">
        <v>36</v>
      </c>
      <c r="E13" s="91" t="s">
        <v>56</v>
      </c>
      <c r="F13" s="92">
        <v>227</v>
      </c>
      <c r="G13" s="93">
        <v>211666</v>
      </c>
      <c r="H13" s="63"/>
      <c r="I13" s="64">
        <v>1.06</v>
      </c>
      <c r="J13" s="94">
        <f t="shared" si="0"/>
        <v>240.62</v>
      </c>
    </row>
    <row r="14" spans="2:10" s="32" customFormat="1" ht="16.5" x14ac:dyDescent="0.35">
      <c r="B14" s="89" t="s">
        <v>16</v>
      </c>
      <c r="C14" s="90" t="s">
        <v>0</v>
      </c>
      <c r="D14" s="60" t="s">
        <v>36</v>
      </c>
      <c r="E14" s="91" t="s">
        <v>56</v>
      </c>
      <c r="F14" s="92">
        <v>200</v>
      </c>
      <c r="G14" s="93">
        <v>211666</v>
      </c>
      <c r="H14" s="63"/>
      <c r="I14" s="64">
        <v>1.06</v>
      </c>
      <c r="J14" s="94">
        <f t="shared" si="0"/>
        <v>212</v>
      </c>
    </row>
    <row r="15" spans="2:10" s="32" customFormat="1" ht="17" thickBot="1" x14ac:dyDescent="0.4">
      <c r="B15" s="95" t="s">
        <v>14</v>
      </c>
      <c r="C15" s="96" t="s">
        <v>0</v>
      </c>
      <c r="D15" s="74" t="s">
        <v>36</v>
      </c>
      <c r="E15" s="97" t="s">
        <v>53</v>
      </c>
      <c r="F15" s="98">
        <v>428</v>
      </c>
      <c r="G15" s="99">
        <v>211666</v>
      </c>
      <c r="H15" s="78"/>
      <c r="I15" s="79">
        <v>1.0940000000000001</v>
      </c>
      <c r="J15" s="100">
        <f t="shared" si="0"/>
        <v>468.23200000000003</v>
      </c>
    </row>
    <row r="16" spans="2:10" s="18" customFormat="1" ht="16.5" x14ac:dyDescent="0.35">
      <c r="B16" s="14"/>
      <c r="C16" s="15"/>
      <c r="D16" s="15"/>
      <c r="E16" s="15"/>
      <c r="F16" s="16">
        <f>SUM(F8:F15)</f>
        <v>3021</v>
      </c>
      <c r="G16" s="17" t="s">
        <v>19</v>
      </c>
      <c r="H16" s="44">
        <v>238</v>
      </c>
      <c r="I16" s="17" t="s">
        <v>1</v>
      </c>
      <c r="J16" s="45">
        <f>SUM(J8:J15)</f>
        <v>3225.5340000000001</v>
      </c>
    </row>
    <row r="17" spans="2:10" s="32" customFormat="1" ht="16.5" x14ac:dyDescent="0.35">
      <c r="B17" s="89" t="s">
        <v>32</v>
      </c>
      <c r="C17" s="90" t="s">
        <v>0</v>
      </c>
      <c r="D17" s="60" t="s">
        <v>36</v>
      </c>
      <c r="E17" s="91" t="s">
        <v>63</v>
      </c>
      <c r="F17" s="92">
        <v>200</v>
      </c>
      <c r="G17" s="93">
        <v>502002</v>
      </c>
      <c r="H17" s="63"/>
      <c r="I17" s="64">
        <v>1.593</v>
      </c>
      <c r="J17" s="94">
        <f>F17*I17</f>
        <v>318.60000000000002</v>
      </c>
    </row>
    <row r="18" spans="2:10" s="32" customFormat="1" ht="16.5" x14ac:dyDescent="0.35">
      <c r="B18" s="89" t="s">
        <v>32</v>
      </c>
      <c r="C18" s="90" t="s">
        <v>0</v>
      </c>
      <c r="D18" s="60" t="s">
        <v>36</v>
      </c>
      <c r="E18" s="91" t="s">
        <v>63</v>
      </c>
      <c r="F18" s="92">
        <v>50</v>
      </c>
      <c r="G18" s="93">
        <v>502002</v>
      </c>
      <c r="H18" s="63"/>
      <c r="I18" s="64">
        <v>1.593</v>
      </c>
      <c r="J18" s="94">
        <f t="shared" ref="J18:J81" si="1">F18*I18</f>
        <v>79.650000000000006</v>
      </c>
    </row>
    <row r="19" spans="2:10" s="32" customFormat="1" ht="16.5" x14ac:dyDescent="0.35">
      <c r="B19" s="89" t="s">
        <v>45</v>
      </c>
      <c r="C19" s="90" t="s">
        <v>0</v>
      </c>
      <c r="D19" s="60" t="s">
        <v>36</v>
      </c>
      <c r="E19" s="91" t="s">
        <v>64</v>
      </c>
      <c r="F19" s="92">
        <v>2</v>
      </c>
      <c r="G19" s="93">
        <v>502002</v>
      </c>
      <c r="H19" s="63"/>
      <c r="I19" s="64">
        <v>1.593</v>
      </c>
      <c r="J19" s="94">
        <f t="shared" si="1"/>
        <v>3.1859999999999999</v>
      </c>
    </row>
    <row r="20" spans="2:10" s="32" customFormat="1" ht="16.5" x14ac:dyDescent="0.35">
      <c r="B20" s="89" t="s">
        <v>34</v>
      </c>
      <c r="C20" s="90" t="s">
        <v>0</v>
      </c>
      <c r="D20" s="60" t="s">
        <v>36</v>
      </c>
      <c r="E20" s="91" t="s">
        <v>62</v>
      </c>
      <c r="F20" s="92">
        <v>45</v>
      </c>
      <c r="G20" s="93">
        <v>502002</v>
      </c>
      <c r="H20" s="63"/>
      <c r="I20" s="64">
        <v>1.931</v>
      </c>
      <c r="J20" s="94">
        <f t="shared" si="1"/>
        <v>86.894999999999996</v>
      </c>
    </row>
    <row r="21" spans="2:10" s="32" customFormat="1" ht="16.5" x14ac:dyDescent="0.35">
      <c r="B21" s="89" t="s">
        <v>32</v>
      </c>
      <c r="C21" s="90" t="s">
        <v>0</v>
      </c>
      <c r="D21" s="60" t="s">
        <v>36</v>
      </c>
      <c r="E21" s="91" t="s">
        <v>63</v>
      </c>
      <c r="F21" s="92">
        <v>1</v>
      </c>
      <c r="G21" s="93">
        <v>502002</v>
      </c>
      <c r="H21" s="63"/>
      <c r="I21" s="64">
        <v>1.593</v>
      </c>
      <c r="J21" s="94">
        <f t="shared" si="1"/>
        <v>1.593</v>
      </c>
    </row>
    <row r="22" spans="2:10" s="32" customFormat="1" ht="16.5" x14ac:dyDescent="0.35">
      <c r="B22" s="89" t="s">
        <v>32</v>
      </c>
      <c r="C22" s="90" t="s">
        <v>0</v>
      </c>
      <c r="D22" s="60" t="s">
        <v>36</v>
      </c>
      <c r="E22" s="91" t="s">
        <v>63</v>
      </c>
      <c r="F22" s="92">
        <v>50</v>
      </c>
      <c r="G22" s="93">
        <v>502002</v>
      </c>
      <c r="H22" s="63"/>
      <c r="I22" s="64">
        <v>1.593</v>
      </c>
      <c r="J22" s="94">
        <f t="shared" si="1"/>
        <v>79.650000000000006</v>
      </c>
    </row>
    <row r="23" spans="2:10" s="32" customFormat="1" ht="16.5" x14ac:dyDescent="0.35">
      <c r="B23" s="89" t="s">
        <v>11</v>
      </c>
      <c r="C23" s="90" t="s">
        <v>0</v>
      </c>
      <c r="D23" s="60" t="s">
        <v>36</v>
      </c>
      <c r="E23" s="91" t="s">
        <v>63</v>
      </c>
      <c r="F23" s="92">
        <v>50</v>
      </c>
      <c r="G23" s="93">
        <v>502002</v>
      </c>
      <c r="H23" s="63"/>
      <c r="I23" s="64">
        <v>1.593</v>
      </c>
      <c r="J23" s="94">
        <f t="shared" si="1"/>
        <v>79.650000000000006</v>
      </c>
    </row>
    <row r="24" spans="2:10" s="32" customFormat="1" ht="16.5" x14ac:dyDescent="0.35">
      <c r="B24" s="89" t="s">
        <v>11</v>
      </c>
      <c r="C24" s="90" t="s">
        <v>0</v>
      </c>
      <c r="D24" s="60" t="s">
        <v>36</v>
      </c>
      <c r="E24" s="91" t="s">
        <v>63</v>
      </c>
      <c r="F24" s="92">
        <v>200</v>
      </c>
      <c r="G24" s="93">
        <v>502002</v>
      </c>
      <c r="H24" s="63"/>
      <c r="I24" s="64">
        <v>1.593</v>
      </c>
      <c r="J24" s="94">
        <f t="shared" si="1"/>
        <v>318.60000000000002</v>
      </c>
    </row>
    <row r="25" spans="2:10" s="32" customFormat="1" ht="16.5" x14ac:dyDescent="0.35">
      <c r="B25" s="89" t="s">
        <v>34</v>
      </c>
      <c r="C25" s="90" t="s">
        <v>0</v>
      </c>
      <c r="D25" s="60" t="s">
        <v>36</v>
      </c>
      <c r="E25" s="91" t="s">
        <v>62</v>
      </c>
      <c r="F25" s="92">
        <v>50</v>
      </c>
      <c r="G25" s="93">
        <v>502002</v>
      </c>
      <c r="H25" s="63"/>
      <c r="I25" s="64">
        <v>1.931</v>
      </c>
      <c r="J25" s="94">
        <f t="shared" si="1"/>
        <v>96.55</v>
      </c>
    </row>
    <row r="26" spans="2:10" s="32" customFormat="1" ht="16.5" x14ac:dyDescent="0.35">
      <c r="B26" s="89" t="s">
        <v>11</v>
      </c>
      <c r="C26" s="90" t="s">
        <v>0</v>
      </c>
      <c r="D26" s="60" t="s">
        <v>36</v>
      </c>
      <c r="E26" s="91" t="s">
        <v>63</v>
      </c>
      <c r="F26" s="92">
        <v>5</v>
      </c>
      <c r="G26" s="93">
        <v>502002</v>
      </c>
      <c r="H26" s="63"/>
      <c r="I26" s="64">
        <v>1.593</v>
      </c>
      <c r="J26" s="94">
        <f t="shared" si="1"/>
        <v>7.9649999999999999</v>
      </c>
    </row>
    <row r="27" spans="2:10" s="32" customFormat="1" ht="16.5" x14ac:dyDescent="0.35">
      <c r="B27" s="89" t="s">
        <v>34</v>
      </c>
      <c r="C27" s="90" t="s">
        <v>0</v>
      </c>
      <c r="D27" s="60" t="s">
        <v>36</v>
      </c>
      <c r="E27" s="91" t="s">
        <v>62</v>
      </c>
      <c r="F27" s="92">
        <v>50</v>
      </c>
      <c r="G27" s="93">
        <v>502002</v>
      </c>
      <c r="H27" s="63"/>
      <c r="I27" s="64">
        <v>1.931</v>
      </c>
      <c r="J27" s="94">
        <f t="shared" si="1"/>
        <v>96.55</v>
      </c>
    </row>
    <row r="28" spans="2:10" s="32" customFormat="1" ht="16.5" x14ac:dyDescent="0.35">
      <c r="B28" s="89" t="s">
        <v>12</v>
      </c>
      <c r="C28" s="90" t="s">
        <v>0</v>
      </c>
      <c r="D28" s="60" t="s">
        <v>36</v>
      </c>
      <c r="E28" s="91" t="s">
        <v>61</v>
      </c>
      <c r="F28" s="92">
        <v>1</v>
      </c>
      <c r="G28" s="93">
        <v>502002</v>
      </c>
      <c r="H28" s="63"/>
      <c r="I28" s="64">
        <v>1.593</v>
      </c>
      <c r="J28" s="94">
        <f t="shared" si="1"/>
        <v>1.593</v>
      </c>
    </row>
    <row r="29" spans="2:10" s="32" customFormat="1" ht="16.5" x14ac:dyDescent="0.35">
      <c r="B29" s="89" t="s">
        <v>34</v>
      </c>
      <c r="C29" s="90" t="s">
        <v>0</v>
      </c>
      <c r="D29" s="60" t="s">
        <v>36</v>
      </c>
      <c r="E29" s="91" t="s">
        <v>62</v>
      </c>
      <c r="F29" s="92">
        <v>45</v>
      </c>
      <c r="G29" s="93">
        <v>502002</v>
      </c>
      <c r="H29" s="63"/>
      <c r="I29" s="64">
        <v>1.931</v>
      </c>
      <c r="J29" s="94">
        <f t="shared" si="1"/>
        <v>86.894999999999996</v>
      </c>
    </row>
    <row r="30" spans="2:10" s="32" customFormat="1" ht="16.5" x14ac:dyDescent="0.35">
      <c r="B30" s="89" t="s">
        <v>12</v>
      </c>
      <c r="C30" s="90" t="s">
        <v>0</v>
      </c>
      <c r="D30" s="60" t="s">
        <v>36</v>
      </c>
      <c r="E30" s="91" t="s">
        <v>61</v>
      </c>
      <c r="F30" s="92">
        <v>50</v>
      </c>
      <c r="G30" s="93">
        <v>502002</v>
      </c>
      <c r="H30" s="63"/>
      <c r="I30" s="64">
        <v>1.593</v>
      </c>
      <c r="J30" s="94">
        <f t="shared" si="1"/>
        <v>79.650000000000006</v>
      </c>
    </row>
    <row r="31" spans="2:10" s="32" customFormat="1" ht="16.5" x14ac:dyDescent="0.35">
      <c r="B31" s="89" t="s">
        <v>45</v>
      </c>
      <c r="C31" s="90" t="s">
        <v>0</v>
      </c>
      <c r="D31" s="60" t="s">
        <v>36</v>
      </c>
      <c r="E31" s="91" t="s">
        <v>64</v>
      </c>
      <c r="F31" s="92">
        <v>1</v>
      </c>
      <c r="G31" s="93">
        <v>502002</v>
      </c>
      <c r="H31" s="63"/>
      <c r="I31" s="64">
        <v>1.593</v>
      </c>
      <c r="J31" s="94">
        <f t="shared" si="1"/>
        <v>1.593</v>
      </c>
    </row>
    <row r="32" spans="2:10" s="32" customFormat="1" ht="16.5" x14ac:dyDescent="0.35">
      <c r="B32" s="89" t="s">
        <v>34</v>
      </c>
      <c r="C32" s="90" t="s">
        <v>0</v>
      </c>
      <c r="D32" s="60" t="s">
        <v>36</v>
      </c>
      <c r="E32" s="91" t="s">
        <v>62</v>
      </c>
      <c r="F32" s="92">
        <v>45</v>
      </c>
      <c r="G32" s="93">
        <v>502002</v>
      </c>
      <c r="H32" s="63"/>
      <c r="I32" s="64">
        <v>1.931</v>
      </c>
      <c r="J32" s="94">
        <f t="shared" si="1"/>
        <v>86.894999999999996</v>
      </c>
    </row>
    <row r="33" spans="2:10" s="32" customFormat="1" ht="16.5" x14ac:dyDescent="0.35">
      <c r="B33" s="89" t="s">
        <v>12</v>
      </c>
      <c r="C33" s="90" t="s">
        <v>0</v>
      </c>
      <c r="D33" s="60" t="s">
        <v>36</v>
      </c>
      <c r="E33" s="91" t="s">
        <v>61</v>
      </c>
      <c r="F33" s="92">
        <v>1</v>
      </c>
      <c r="G33" s="93">
        <v>502002</v>
      </c>
      <c r="H33" s="63"/>
      <c r="I33" s="64">
        <v>1.593</v>
      </c>
      <c r="J33" s="94">
        <f t="shared" si="1"/>
        <v>1.593</v>
      </c>
    </row>
    <row r="34" spans="2:10" s="32" customFormat="1" ht="16.5" x14ac:dyDescent="0.35">
      <c r="B34" s="89" t="s">
        <v>34</v>
      </c>
      <c r="C34" s="90" t="s">
        <v>0</v>
      </c>
      <c r="D34" s="60" t="s">
        <v>36</v>
      </c>
      <c r="E34" s="91" t="s">
        <v>62</v>
      </c>
      <c r="F34" s="92">
        <v>45</v>
      </c>
      <c r="G34" s="93">
        <v>502002</v>
      </c>
      <c r="H34" s="63"/>
      <c r="I34" s="64">
        <v>1.931</v>
      </c>
      <c r="J34" s="94">
        <f t="shared" si="1"/>
        <v>86.894999999999996</v>
      </c>
    </row>
    <row r="35" spans="2:10" s="32" customFormat="1" ht="16.5" x14ac:dyDescent="0.35">
      <c r="B35" s="89" t="s">
        <v>32</v>
      </c>
      <c r="C35" s="90" t="s">
        <v>0</v>
      </c>
      <c r="D35" s="60" t="s">
        <v>36</v>
      </c>
      <c r="E35" s="91" t="s">
        <v>63</v>
      </c>
      <c r="F35" s="92">
        <v>50</v>
      </c>
      <c r="G35" s="93">
        <v>502002</v>
      </c>
      <c r="H35" s="63"/>
      <c r="I35" s="64">
        <v>1.593</v>
      </c>
      <c r="J35" s="94">
        <f t="shared" si="1"/>
        <v>79.650000000000006</v>
      </c>
    </row>
    <row r="36" spans="2:10" s="32" customFormat="1" ht="16.5" x14ac:dyDescent="0.35">
      <c r="B36" s="89" t="s">
        <v>11</v>
      </c>
      <c r="C36" s="90" t="s">
        <v>0</v>
      </c>
      <c r="D36" s="60" t="s">
        <v>36</v>
      </c>
      <c r="E36" s="91" t="s">
        <v>63</v>
      </c>
      <c r="F36" s="92">
        <v>200</v>
      </c>
      <c r="G36" s="93">
        <v>502002</v>
      </c>
      <c r="H36" s="63"/>
      <c r="I36" s="64">
        <v>1.593</v>
      </c>
      <c r="J36" s="94">
        <f t="shared" si="1"/>
        <v>318.60000000000002</v>
      </c>
    </row>
    <row r="37" spans="2:10" s="32" customFormat="1" ht="16.5" x14ac:dyDescent="0.35">
      <c r="B37" s="89" t="s">
        <v>34</v>
      </c>
      <c r="C37" s="90" t="s">
        <v>0</v>
      </c>
      <c r="D37" s="60" t="s">
        <v>36</v>
      </c>
      <c r="E37" s="91" t="s">
        <v>62</v>
      </c>
      <c r="F37" s="92">
        <v>50</v>
      </c>
      <c r="G37" s="93">
        <v>502002</v>
      </c>
      <c r="H37" s="63"/>
      <c r="I37" s="64">
        <v>1.931</v>
      </c>
      <c r="J37" s="94">
        <f t="shared" si="1"/>
        <v>96.55</v>
      </c>
    </row>
    <row r="38" spans="2:10" s="32" customFormat="1" ht="16.5" x14ac:dyDescent="0.35">
      <c r="B38" s="89" t="s">
        <v>34</v>
      </c>
      <c r="C38" s="90" t="s">
        <v>0</v>
      </c>
      <c r="D38" s="60" t="s">
        <v>36</v>
      </c>
      <c r="E38" s="91" t="s">
        <v>62</v>
      </c>
      <c r="F38" s="92">
        <v>45</v>
      </c>
      <c r="G38" s="93">
        <v>502002</v>
      </c>
      <c r="H38" s="63"/>
      <c r="I38" s="64">
        <v>1.931</v>
      </c>
      <c r="J38" s="94">
        <f t="shared" si="1"/>
        <v>86.894999999999996</v>
      </c>
    </row>
    <row r="39" spans="2:10" s="32" customFormat="1" ht="16.5" x14ac:dyDescent="0.35">
      <c r="B39" s="89" t="s">
        <v>77</v>
      </c>
      <c r="C39" s="90" t="s">
        <v>0</v>
      </c>
      <c r="D39" s="60" t="s">
        <v>36</v>
      </c>
      <c r="E39" s="91" t="s">
        <v>64</v>
      </c>
      <c r="F39" s="92">
        <v>72</v>
      </c>
      <c r="G39" s="93">
        <v>502002</v>
      </c>
      <c r="H39" s="63"/>
      <c r="I39" s="64">
        <v>1.593</v>
      </c>
      <c r="J39" s="94">
        <f t="shared" si="1"/>
        <v>114.696</v>
      </c>
    </row>
    <row r="40" spans="2:10" s="32" customFormat="1" ht="16.5" x14ac:dyDescent="0.35">
      <c r="B40" s="89" t="s">
        <v>34</v>
      </c>
      <c r="C40" s="90" t="s">
        <v>0</v>
      </c>
      <c r="D40" s="60" t="s">
        <v>36</v>
      </c>
      <c r="E40" s="91" t="s">
        <v>62</v>
      </c>
      <c r="F40" s="92">
        <v>45</v>
      </c>
      <c r="G40" s="93">
        <v>502002</v>
      </c>
      <c r="H40" s="63"/>
      <c r="I40" s="64">
        <v>1.931</v>
      </c>
      <c r="J40" s="94">
        <f t="shared" si="1"/>
        <v>86.894999999999996</v>
      </c>
    </row>
    <row r="41" spans="2:10" s="32" customFormat="1" ht="16.5" x14ac:dyDescent="0.35">
      <c r="B41" s="89" t="s">
        <v>33</v>
      </c>
      <c r="C41" s="90" t="s">
        <v>0</v>
      </c>
      <c r="D41" s="60" t="s">
        <v>36</v>
      </c>
      <c r="E41" s="91" t="s">
        <v>61</v>
      </c>
      <c r="F41" s="92">
        <v>199</v>
      </c>
      <c r="G41" s="93">
        <v>502002</v>
      </c>
      <c r="H41" s="63"/>
      <c r="I41" s="64">
        <v>1.593</v>
      </c>
      <c r="J41" s="94">
        <f t="shared" si="1"/>
        <v>317.00700000000001</v>
      </c>
    </row>
    <row r="42" spans="2:10" s="32" customFormat="1" ht="16.5" x14ac:dyDescent="0.35">
      <c r="B42" s="89" t="s">
        <v>34</v>
      </c>
      <c r="C42" s="90" t="s">
        <v>0</v>
      </c>
      <c r="D42" s="60" t="s">
        <v>36</v>
      </c>
      <c r="E42" s="91" t="s">
        <v>62</v>
      </c>
      <c r="F42" s="92">
        <v>45</v>
      </c>
      <c r="G42" s="93">
        <v>502002</v>
      </c>
      <c r="H42" s="63"/>
      <c r="I42" s="64">
        <v>1.931</v>
      </c>
      <c r="J42" s="94">
        <f t="shared" si="1"/>
        <v>86.894999999999996</v>
      </c>
    </row>
    <row r="43" spans="2:10" s="32" customFormat="1" ht="16.5" x14ac:dyDescent="0.35">
      <c r="B43" s="89" t="s">
        <v>32</v>
      </c>
      <c r="C43" s="90" t="s">
        <v>0</v>
      </c>
      <c r="D43" s="60" t="s">
        <v>36</v>
      </c>
      <c r="E43" s="91" t="s">
        <v>63</v>
      </c>
      <c r="F43" s="92">
        <v>50</v>
      </c>
      <c r="G43" s="93">
        <v>502002</v>
      </c>
      <c r="H43" s="63"/>
      <c r="I43" s="64">
        <v>1.593</v>
      </c>
      <c r="J43" s="94">
        <f t="shared" si="1"/>
        <v>79.650000000000006</v>
      </c>
    </row>
    <row r="44" spans="2:10" s="32" customFormat="1" ht="16.5" x14ac:dyDescent="0.35">
      <c r="B44" s="89" t="s">
        <v>60</v>
      </c>
      <c r="C44" s="90" t="s">
        <v>0</v>
      </c>
      <c r="D44" s="60" t="s">
        <v>36</v>
      </c>
      <c r="E44" s="91" t="s">
        <v>62</v>
      </c>
      <c r="F44" s="92">
        <v>45</v>
      </c>
      <c r="G44" s="93">
        <v>502002</v>
      </c>
      <c r="H44" s="63"/>
      <c r="I44" s="64">
        <v>1.931</v>
      </c>
      <c r="J44" s="94">
        <f t="shared" si="1"/>
        <v>86.894999999999996</v>
      </c>
    </row>
    <row r="45" spans="2:10" s="32" customFormat="1" ht="16.5" x14ac:dyDescent="0.35">
      <c r="B45" s="89" t="s">
        <v>33</v>
      </c>
      <c r="C45" s="90" t="s">
        <v>0</v>
      </c>
      <c r="D45" s="60" t="s">
        <v>36</v>
      </c>
      <c r="E45" s="91" t="s">
        <v>61</v>
      </c>
      <c r="F45" s="92">
        <v>50</v>
      </c>
      <c r="G45" s="93">
        <v>502002</v>
      </c>
      <c r="H45" s="63"/>
      <c r="I45" s="64">
        <v>1.593</v>
      </c>
      <c r="J45" s="94">
        <f t="shared" si="1"/>
        <v>79.650000000000006</v>
      </c>
    </row>
    <row r="46" spans="2:10" s="32" customFormat="1" ht="16.5" x14ac:dyDescent="0.35">
      <c r="B46" s="89" t="s">
        <v>32</v>
      </c>
      <c r="C46" s="90" t="s">
        <v>0</v>
      </c>
      <c r="D46" s="60" t="s">
        <v>36</v>
      </c>
      <c r="E46" s="91" t="s">
        <v>63</v>
      </c>
      <c r="F46" s="92">
        <v>248</v>
      </c>
      <c r="G46" s="93">
        <v>502002</v>
      </c>
      <c r="H46" s="63"/>
      <c r="I46" s="64">
        <v>1.593</v>
      </c>
      <c r="J46" s="94">
        <f t="shared" si="1"/>
        <v>395.06399999999996</v>
      </c>
    </row>
    <row r="47" spans="2:10" s="32" customFormat="1" ht="16.5" x14ac:dyDescent="0.35">
      <c r="B47" s="89" t="s">
        <v>34</v>
      </c>
      <c r="C47" s="90" t="s">
        <v>0</v>
      </c>
      <c r="D47" s="60" t="s">
        <v>36</v>
      </c>
      <c r="E47" s="91" t="s">
        <v>62</v>
      </c>
      <c r="F47" s="92">
        <v>45</v>
      </c>
      <c r="G47" s="93">
        <v>502002</v>
      </c>
      <c r="H47" s="63"/>
      <c r="I47" s="64">
        <v>1.931</v>
      </c>
      <c r="J47" s="94">
        <f t="shared" si="1"/>
        <v>86.894999999999996</v>
      </c>
    </row>
    <row r="48" spans="2:10" s="32" customFormat="1" ht="16.5" x14ac:dyDescent="0.35">
      <c r="B48" s="89" t="s">
        <v>11</v>
      </c>
      <c r="C48" s="90" t="s">
        <v>0</v>
      </c>
      <c r="D48" s="60" t="s">
        <v>36</v>
      </c>
      <c r="E48" s="91" t="s">
        <v>63</v>
      </c>
      <c r="F48" s="92">
        <v>200</v>
      </c>
      <c r="G48" s="93">
        <v>502002</v>
      </c>
      <c r="H48" s="63"/>
      <c r="I48" s="64">
        <v>1.593</v>
      </c>
      <c r="J48" s="94">
        <f t="shared" si="1"/>
        <v>318.60000000000002</v>
      </c>
    </row>
    <row r="49" spans="2:10" s="32" customFormat="1" ht="17" thickBot="1" x14ac:dyDescent="0.4">
      <c r="B49" s="95" t="s">
        <v>34</v>
      </c>
      <c r="C49" s="96" t="s">
        <v>0</v>
      </c>
      <c r="D49" s="74" t="s">
        <v>36</v>
      </c>
      <c r="E49" s="97" t="s">
        <v>62</v>
      </c>
      <c r="F49" s="98">
        <v>50</v>
      </c>
      <c r="G49" s="99">
        <v>502002</v>
      </c>
      <c r="H49" s="78"/>
      <c r="I49" s="79">
        <v>1.931</v>
      </c>
      <c r="J49" s="100">
        <f t="shared" si="1"/>
        <v>96.55</v>
      </c>
    </row>
    <row r="50" spans="2:10" s="18" customFormat="1" ht="16.5" x14ac:dyDescent="0.35">
      <c r="B50" s="19"/>
      <c r="C50" s="19"/>
      <c r="D50" s="20"/>
      <c r="E50" s="21"/>
      <c r="F50" s="22">
        <f>SUM(F17:F49)</f>
        <v>2285</v>
      </c>
      <c r="G50" s="17" t="s">
        <v>20</v>
      </c>
      <c r="H50" s="47">
        <v>238</v>
      </c>
      <c r="I50" s="17" t="s">
        <v>1</v>
      </c>
      <c r="J50" s="48">
        <f>SUM(J17:J49)</f>
        <v>3844.4950000000003</v>
      </c>
    </row>
    <row r="51" spans="2:10" s="32" customFormat="1" ht="16.5" x14ac:dyDescent="0.35">
      <c r="B51" s="89" t="s">
        <v>10</v>
      </c>
      <c r="C51" s="90" t="s">
        <v>0</v>
      </c>
      <c r="D51" s="60" t="s">
        <v>36</v>
      </c>
      <c r="E51" s="91" t="s">
        <v>65</v>
      </c>
      <c r="F51" s="92">
        <v>1578</v>
      </c>
      <c r="G51" s="93">
        <v>213389</v>
      </c>
      <c r="H51" s="63"/>
      <c r="I51" s="64">
        <v>1.0940000000000001</v>
      </c>
      <c r="J51" s="94">
        <f t="shared" si="1"/>
        <v>1726.3320000000001</v>
      </c>
    </row>
    <row r="52" spans="2:10" s="32" customFormat="1" ht="16.5" x14ac:dyDescent="0.35">
      <c r="B52" s="89" t="s">
        <v>14</v>
      </c>
      <c r="C52" s="90" t="s">
        <v>0</v>
      </c>
      <c r="D52" s="60" t="s">
        <v>36</v>
      </c>
      <c r="E52" s="91" t="s">
        <v>53</v>
      </c>
      <c r="F52" s="92">
        <v>51</v>
      </c>
      <c r="G52" s="93">
        <v>213389</v>
      </c>
      <c r="H52" s="63"/>
      <c r="I52" s="64">
        <v>1.0940000000000001</v>
      </c>
      <c r="J52" s="94">
        <f t="shared" si="1"/>
        <v>55.794000000000004</v>
      </c>
    </row>
    <row r="53" spans="2:10" s="32" customFormat="1" ht="16.5" x14ac:dyDescent="0.35">
      <c r="B53" s="89" t="s">
        <v>4</v>
      </c>
      <c r="C53" s="90" t="s">
        <v>0</v>
      </c>
      <c r="D53" s="60" t="s">
        <v>36</v>
      </c>
      <c r="E53" s="91" t="s">
        <v>53</v>
      </c>
      <c r="F53" s="92">
        <v>500</v>
      </c>
      <c r="G53" s="93">
        <v>213389</v>
      </c>
      <c r="H53" s="63"/>
      <c r="I53" s="64">
        <v>1.0940000000000001</v>
      </c>
      <c r="J53" s="94">
        <f t="shared" si="1"/>
        <v>547</v>
      </c>
    </row>
    <row r="54" spans="2:10" s="32" customFormat="1" ht="16.5" x14ac:dyDescent="0.35">
      <c r="B54" s="89" t="s">
        <v>78</v>
      </c>
      <c r="C54" s="90" t="s">
        <v>0</v>
      </c>
      <c r="D54" s="60" t="s">
        <v>36</v>
      </c>
      <c r="E54" s="91" t="s">
        <v>70</v>
      </c>
      <c r="F54" s="92">
        <v>917</v>
      </c>
      <c r="G54" s="93">
        <v>213389</v>
      </c>
      <c r="H54" s="63"/>
      <c r="I54" s="64">
        <v>1.0820000000000001</v>
      </c>
      <c r="J54" s="94">
        <f t="shared" si="1"/>
        <v>992.19400000000007</v>
      </c>
    </row>
    <row r="55" spans="2:10" s="32" customFormat="1" ht="16.5" x14ac:dyDescent="0.35">
      <c r="B55" s="89" t="s">
        <v>4</v>
      </c>
      <c r="C55" s="90" t="s">
        <v>0</v>
      </c>
      <c r="D55" s="60" t="s">
        <v>36</v>
      </c>
      <c r="E55" s="91" t="s">
        <v>53</v>
      </c>
      <c r="F55" s="92">
        <v>1</v>
      </c>
      <c r="G55" s="93">
        <v>213389</v>
      </c>
      <c r="H55" s="63"/>
      <c r="I55" s="64">
        <v>1.0940000000000001</v>
      </c>
      <c r="J55" s="94">
        <f t="shared" si="1"/>
        <v>1.0940000000000001</v>
      </c>
    </row>
    <row r="56" spans="2:10" s="32" customFormat="1" ht="17" thickBot="1" x14ac:dyDescent="0.4">
      <c r="B56" s="95" t="s">
        <v>14</v>
      </c>
      <c r="C56" s="96" t="s">
        <v>0</v>
      </c>
      <c r="D56" s="74" t="s">
        <v>36</v>
      </c>
      <c r="E56" s="97" t="s">
        <v>53</v>
      </c>
      <c r="F56" s="98">
        <v>255</v>
      </c>
      <c r="G56" s="99">
        <v>213389</v>
      </c>
      <c r="H56" s="78"/>
      <c r="I56" s="79">
        <v>1.0940000000000001</v>
      </c>
      <c r="J56" s="100">
        <f t="shared" si="1"/>
        <v>278.97000000000003</v>
      </c>
    </row>
    <row r="57" spans="2:10" s="18" customFormat="1" ht="16.5" x14ac:dyDescent="0.35">
      <c r="B57" s="19"/>
      <c r="C57" s="19"/>
      <c r="D57" s="20"/>
      <c r="E57" s="21"/>
      <c r="F57" s="22">
        <f>SUM(F51:F56)</f>
        <v>3302</v>
      </c>
      <c r="G57" s="17" t="s">
        <v>21</v>
      </c>
      <c r="H57" s="47">
        <v>238</v>
      </c>
      <c r="I57" s="17" t="s">
        <v>1</v>
      </c>
      <c r="J57" s="48">
        <f>SUM(J51:J56)</f>
        <v>3601.384</v>
      </c>
    </row>
    <row r="58" spans="2:10" s="32" customFormat="1" ht="16.5" x14ac:dyDescent="0.35">
      <c r="B58" s="89" t="s">
        <v>79</v>
      </c>
      <c r="C58" s="90" t="s">
        <v>0</v>
      </c>
      <c r="D58" s="60" t="s">
        <v>36</v>
      </c>
      <c r="E58" s="91" t="s">
        <v>80</v>
      </c>
      <c r="F58" s="92">
        <v>172</v>
      </c>
      <c r="G58" s="93">
        <v>12831</v>
      </c>
      <c r="H58" s="63"/>
      <c r="I58" s="64">
        <v>0.95199999999999996</v>
      </c>
      <c r="J58" s="94">
        <f t="shared" si="1"/>
        <v>163.744</v>
      </c>
    </row>
    <row r="59" spans="2:10" s="32" customFormat="1" ht="16.5" x14ac:dyDescent="0.35">
      <c r="B59" s="89" t="s">
        <v>4</v>
      </c>
      <c r="C59" s="90" t="s">
        <v>0</v>
      </c>
      <c r="D59" s="60" t="s">
        <v>36</v>
      </c>
      <c r="E59" s="91" t="s">
        <v>53</v>
      </c>
      <c r="F59" s="92">
        <v>1</v>
      </c>
      <c r="G59" s="93">
        <v>12831</v>
      </c>
      <c r="H59" s="63"/>
      <c r="I59" s="64">
        <v>1.0940000000000001</v>
      </c>
      <c r="J59" s="94">
        <f t="shared" si="1"/>
        <v>1.0940000000000001</v>
      </c>
    </row>
    <row r="60" spans="2:10" s="32" customFormat="1" ht="16.5" x14ac:dyDescent="0.35">
      <c r="B60" s="89" t="s">
        <v>14</v>
      </c>
      <c r="C60" s="90" t="s">
        <v>0</v>
      </c>
      <c r="D60" s="60" t="s">
        <v>36</v>
      </c>
      <c r="E60" s="91" t="s">
        <v>53</v>
      </c>
      <c r="F60" s="92">
        <v>1372</v>
      </c>
      <c r="G60" s="93">
        <v>12831</v>
      </c>
      <c r="H60" s="63"/>
      <c r="I60" s="64">
        <v>1.0940000000000001</v>
      </c>
      <c r="J60" s="94">
        <f t="shared" si="1"/>
        <v>1500.9680000000001</v>
      </c>
    </row>
    <row r="61" spans="2:10" s="32" customFormat="1" ht="16.5" x14ac:dyDescent="0.35">
      <c r="B61" s="89" t="s">
        <v>15</v>
      </c>
      <c r="C61" s="90" t="s">
        <v>0</v>
      </c>
      <c r="D61" s="60" t="s">
        <v>36</v>
      </c>
      <c r="E61" s="91" t="s">
        <v>66</v>
      </c>
      <c r="F61" s="92">
        <v>52</v>
      </c>
      <c r="G61" s="93">
        <v>12831</v>
      </c>
      <c r="H61" s="63"/>
      <c r="I61" s="64">
        <v>1.0229999999999999</v>
      </c>
      <c r="J61" s="94">
        <f t="shared" si="1"/>
        <v>53.195999999999998</v>
      </c>
    </row>
    <row r="62" spans="2:10" s="32" customFormat="1" ht="16.5" x14ac:dyDescent="0.35">
      <c r="B62" s="89" t="s">
        <v>14</v>
      </c>
      <c r="C62" s="90" t="s">
        <v>0</v>
      </c>
      <c r="D62" s="60" t="s">
        <v>36</v>
      </c>
      <c r="E62" s="91" t="s">
        <v>53</v>
      </c>
      <c r="F62" s="92">
        <v>1</v>
      </c>
      <c r="G62" s="93">
        <v>12831</v>
      </c>
      <c r="H62" s="63"/>
      <c r="I62" s="64">
        <v>1.0940000000000001</v>
      </c>
      <c r="J62" s="94">
        <f t="shared" si="1"/>
        <v>1.0940000000000001</v>
      </c>
    </row>
    <row r="63" spans="2:10" s="32" customFormat="1" ht="16.5" x14ac:dyDescent="0.35">
      <c r="B63" s="89" t="s">
        <v>71</v>
      </c>
      <c r="C63" s="90" t="s">
        <v>0</v>
      </c>
      <c r="D63" s="60" t="s">
        <v>36</v>
      </c>
      <c r="E63" s="91" t="s">
        <v>81</v>
      </c>
      <c r="F63" s="92">
        <v>1</v>
      </c>
      <c r="G63" s="93">
        <v>12831</v>
      </c>
      <c r="H63" s="63"/>
      <c r="I63" s="64">
        <v>1.105</v>
      </c>
      <c r="J63" s="94">
        <f t="shared" si="1"/>
        <v>1.105</v>
      </c>
    </row>
    <row r="64" spans="2:10" s="32" customFormat="1" ht="16.5" x14ac:dyDescent="0.35">
      <c r="B64" s="89" t="s">
        <v>14</v>
      </c>
      <c r="C64" s="90" t="s">
        <v>0</v>
      </c>
      <c r="D64" s="60" t="s">
        <v>36</v>
      </c>
      <c r="E64" s="91" t="s">
        <v>53</v>
      </c>
      <c r="F64" s="92">
        <v>440</v>
      </c>
      <c r="G64" s="93">
        <v>12831</v>
      </c>
      <c r="H64" s="63"/>
      <c r="I64" s="64">
        <v>1.0940000000000001</v>
      </c>
      <c r="J64" s="94">
        <f t="shared" si="1"/>
        <v>481.36</v>
      </c>
    </row>
    <row r="65" spans="2:10" s="32" customFormat="1" ht="16.5" x14ac:dyDescent="0.35">
      <c r="B65" s="89" t="s">
        <v>14</v>
      </c>
      <c r="C65" s="90" t="s">
        <v>0</v>
      </c>
      <c r="D65" s="60" t="s">
        <v>36</v>
      </c>
      <c r="E65" s="91" t="s">
        <v>53</v>
      </c>
      <c r="F65" s="92">
        <v>650</v>
      </c>
      <c r="G65" s="93">
        <v>12831</v>
      </c>
      <c r="H65" s="63"/>
      <c r="I65" s="64">
        <v>1.0940000000000001</v>
      </c>
      <c r="J65" s="94">
        <f t="shared" si="1"/>
        <v>711.1</v>
      </c>
    </row>
    <row r="66" spans="2:10" s="32" customFormat="1" ht="16.5" x14ac:dyDescent="0.35">
      <c r="B66" s="89" t="s">
        <v>14</v>
      </c>
      <c r="C66" s="90" t="s">
        <v>0</v>
      </c>
      <c r="D66" s="60" t="s">
        <v>36</v>
      </c>
      <c r="E66" s="91" t="s">
        <v>53</v>
      </c>
      <c r="F66" s="92">
        <v>66</v>
      </c>
      <c r="G66" s="93">
        <v>12831</v>
      </c>
      <c r="H66" s="63"/>
      <c r="I66" s="64">
        <v>1.0940000000000001</v>
      </c>
      <c r="J66" s="94">
        <f t="shared" si="1"/>
        <v>72.204000000000008</v>
      </c>
    </row>
    <row r="67" spans="2:10" s="32" customFormat="1" ht="16.5" x14ac:dyDescent="0.35">
      <c r="B67" s="89" t="s">
        <v>14</v>
      </c>
      <c r="C67" s="90" t="s">
        <v>0</v>
      </c>
      <c r="D67" s="60" t="s">
        <v>36</v>
      </c>
      <c r="E67" s="91" t="s">
        <v>53</v>
      </c>
      <c r="F67" s="92">
        <v>1</v>
      </c>
      <c r="G67" s="93">
        <v>12831</v>
      </c>
      <c r="H67" s="63"/>
      <c r="I67" s="64">
        <v>1.0940000000000001</v>
      </c>
      <c r="J67" s="94">
        <f t="shared" si="1"/>
        <v>1.0940000000000001</v>
      </c>
    </row>
    <row r="68" spans="2:10" s="32" customFormat="1" ht="16.5" x14ac:dyDescent="0.35">
      <c r="B68" s="89" t="s">
        <v>14</v>
      </c>
      <c r="C68" s="90" t="s">
        <v>0</v>
      </c>
      <c r="D68" s="60" t="s">
        <v>36</v>
      </c>
      <c r="E68" s="91" t="s">
        <v>53</v>
      </c>
      <c r="F68" s="92">
        <v>1</v>
      </c>
      <c r="G68" s="93">
        <v>12831</v>
      </c>
      <c r="H68" s="63"/>
      <c r="I68" s="64">
        <v>1.0940000000000001</v>
      </c>
      <c r="J68" s="94">
        <f t="shared" si="1"/>
        <v>1.0940000000000001</v>
      </c>
    </row>
    <row r="69" spans="2:10" s="32" customFormat="1" ht="16.5" x14ac:dyDescent="0.35">
      <c r="B69" s="89" t="s">
        <v>14</v>
      </c>
      <c r="C69" s="90" t="s">
        <v>0</v>
      </c>
      <c r="D69" s="60" t="s">
        <v>36</v>
      </c>
      <c r="E69" s="91" t="s">
        <v>53</v>
      </c>
      <c r="F69" s="92">
        <v>100</v>
      </c>
      <c r="G69" s="93">
        <v>12831</v>
      </c>
      <c r="H69" s="63"/>
      <c r="I69" s="64">
        <v>1.0940000000000001</v>
      </c>
      <c r="J69" s="94">
        <f t="shared" si="1"/>
        <v>109.4</v>
      </c>
    </row>
    <row r="70" spans="2:10" s="32" customFormat="1" ht="16.5" x14ac:dyDescent="0.35">
      <c r="B70" s="89" t="s">
        <v>4</v>
      </c>
      <c r="C70" s="90" t="s">
        <v>0</v>
      </c>
      <c r="D70" s="60" t="s">
        <v>36</v>
      </c>
      <c r="E70" s="91" t="s">
        <v>53</v>
      </c>
      <c r="F70" s="92">
        <v>25</v>
      </c>
      <c r="G70" s="93">
        <v>12831</v>
      </c>
      <c r="H70" s="63"/>
      <c r="I70" s="64">
        <v>1.0940000000000001</v>
      </c>
      <c r="J70" s="94">
        <f t="shared" si="1"/>
        <v>27.35</v>
      </c>
    </row>
    <row r="71" spans="2:10" s="32" customFormat="1" ht="16.5" x14ac:dyDescent="0.35">
      <c r="B71" s="89" t="s">
        <v>14</v>
      </c>
      <c r="C71" s="90" t="s">
        <v>0</v>
      </c>
      <c r="D71" s="60" t="s">
        <v>36</v>
      </c>
      <c r="E71" s="91" t="s">
        <v>53</v>
      </c>
      <c r="F71" s="92">
        <v>1</v>
      </c>
      <c r="G71" s="93">
        <v>12831</v>
      </c>
      <c r="H71" s="63"/>
      <c r="I71" s="64">
        <v>1.0940000000000001</v>
      </c>
      <c r="J71" s="94">
        <f t="shared" si="1"/>
        <v>1.0940000000000001</v>
      </c>
    </row>
    <row r="72" spans="2:10" s="32" customFormat="1" ht="16.5" x14ac:dyDescent="0.35">
      <c r="B72" s="89" t="s">
        <v>40</v>
      </c>
      <c r="C72" s="90" t="s">
        <v>0</v>
      </c>
      <c r="D72" s="60" t="s">
        <v>36</v>
      </c>
      <c r="E72" s="91" t="s">
        <v>54</v>
      </c>
      <c r="F72" s="92">
        <v>96</v>
      </c>
      <c r="G72" s="93">
        <v>12831</v>
      </c>
      <c r="H72" s="63"/>
      <c r="I72" s="64">
        <v>1.248</v>
      </c>
      <c r="J72" s="94">
        <f t="shared" si="1"/>
        <v>119.80799999999999</v>
      </c>
    </row>
    <row r="73" spans="2:10" s="32" customFormat="1" ht="16.5" x14ac:dyDescent="0.35">
      <c r="B73" s="89" t="s">
        <v>10</v>
      </c>
      <c r="C73" s="90" t="s">
        <v>0</v>
      </c>
      <c r="D73" s="60" t="s">
        <v>36</v>
      </c>
      <c r="E73" s="91" t="s">
        <v>65</v>
      </c>
      <c r="F73" s="92">
        <v>1</v>
      </c>
      <c r="G73" s="93">
        <v>12831</v>
      </c>
      <c r="H73" s="63"/>
      <c r="I73" s="64">
        <v>1.0940000000000001</v>
      </c>
      <c r="J73" s="94">
        <f t="shared" si="1"/>
        <v>1.0940000000000001</v>
      </c>
    </row>
    <row r="74" spans="2:10" s="32" customFormat="1" ht="17" thickBot="1" x14ac:dyDescent="0.4">
      <c r="B74" s="95" t="s">
        <v>14</v>
      </c>
      <c r="C74" s="96" t="s">
        <v>0</v>
      </c>
      <c r="D74" s="74" t="s">
        <v>36</v>
      </c>
      <c r="E74" s="97" t="s">
        <v>53</v>
      </c>
      <c r="F74" s="98">
        <v>1</v>
      </c>
      <c r="G74" s="99">
        <v>12831</v>
      </c>
      <c r="H74" s="78"/>
      <c r="I74" s="79">
        <v>1.0940000000000001</v>
      </c>
      <c r="J74" s="100">
        <f t="shared" si="1"/>
        <v>1.0940000000000001</v>
      </c>
    </row>
    <row r="75" spans="2:10" s="18" customFormat="1" ht="16.5" x14ac:dyDescent="0.35">
      <c r="B75" s="15"/>
      <c r="C75" s="15"/>
      <c r="D75" s="23"/>
      <c r="E75" s="24"/>
      <c r="F75" s="16">
        <f>SUM(F58:F74)</f>
        <v>2981</v>
      </c>
      <c r="G75" s="17" t="s">
        <v>22</v>
      </c>
      <c r="H75" s="44">
        <v>238</v>
      </c>
      <c r="I75" s="17" t="s">
        <v>1</v>
      </c>
      <c r="J75" s="45">
        <f>SUM(J58:J74)</f>
        <v>3247.8930000000005</v>
      </c>
    </row>
    <row r="76" spans="2:10" s="32" customFormat="1" ht="16.5" x14ac:dyDescent="0.35">
      <c r="B76" s="89" t="s">
        <v>4</v>
      </c>
      <c r="C76" s="90" t="s">
        <v>0</v>
      </c>
      <c r="D76" s="60" t="s">
        <v>36</v>
      </c>
      <c r="E76" s="91" t="s">
        <v>53</v>
      </c>
      <c r="F76" s="92">
        <v>42</v>
      </c>
      <c r="G76" s="93">
        <v>234316</v>
      </c>
      <c r="H76" s="63"/>
      <c r="I76" s="64">
        <v>1.0940000000000001</v>
      </c>
      <c r="J76" s="94">
        <f t="shared" si="1"/>
        <v>45.948</v>
      </c>
    </row>
    <row r="77" spans="2:10" s="32" customFormat="1" ht="16.5" x14ac:dyDescent="0.35">
      <c r="B77" s="89" t="s">
        <v>15</v>
      </c>
      <c r="C77" s="90" t="s">
        <v>0</v>
      </c>
      <c r="D77" s="60" t="s">
        <v>36</v>
      </c>
      <c r="E77" s="91" t="s">
        <v>66</v>
      </c>
      <c r="F77" s="92">
        <v>910</v>
      </c>
      <c r="G77" s="93">
        <v>234316</v>
      </c>
      <c r="H77" s="63"/>
      <c r="I77" s="64">
        <v>1.0229999999999999</v>
      </c>
      <c r="J77" s="94">
        <f t="shared" si="1"/>
        <v>930.93</v>
      </c>
    </row>
    <row r="78" spans="2:10" s="32" customFormat="1" ht="16.5" x14ac:dyDescent="0.35">
      <c r="B78" s="89" t="s">
        <v>14</v>
      </c>
      <c r="C78" s="90" t="s">
        <v>0</v>
      </c>
      <c r="D78" s="60" t="s">
        <v>36</v>
      </c>
      <c r="E78" s="91" t="s">
        <v>53</v>
      </c>
      <c r="F78" s="92">
        <v>483</v>
      </c>
      <c r="G78" s="93">
        <v>234316</v>
      </c>
      <c r="H78" s="63"/>
      <c r="I78" s="64">
        <v>1.0940000000000001</v>
      </c>
      <c r="J78" s="94">
        <f t="shared" si="1"/>
        <v>528.40200000000004</v>
      </c>
    </row>
    <row r="79" spans="2:10" s="32" customFormat="1" ht="16.5" x14ac:dyDescent="0.35">
      <c r="B79" s="89" t="s">
        <v>14</v>
      </c>
      <c r="C79" s="90" t="s">
        <v>0</v>
      </c>
      <c r="D79" s="60" t="s">
        <v>36</v>
      </c>
      <c r="E79" s="91" t="s">
        <v>53</v>
      </c>
      <c r="F79" s="92">
        <v>66</v>
      </c>
      <c r="G79" s="93">
        <v>234316</v>
      </c>
      <c r="H79" s="63"/>
      <c r="I79" s="64">
        <v>1.0940000000000001</v>
      </c>
      <c r="J79" s="94">
        <f t="shared" si="1"/>
        <v>72.204000000000008</v>
      </c>
    </row>
    <row r="80" spans="2:10" s="32" customFormat="1" ht="16.5" x14ac:dyDescent="0.35">
      <c r="B80" s="89" t="s">
        <v>14</v>
      </c>
      <c r="C80" s="90" t="s">
        <v>0</v>
      </c>
      <c r="D80" s="60" t="s">
        <v>36</v>
      </c>
      <c r="E80" s="91" t="s">
        <v>53</v>
      </c>
      <c r="F80" s="92">
        <v>1</v>
      </c>
      <c r="G80" s="93">
        <v>234316</v>
      </c>
      <c r="H80" s="63"/>
      <c r="I80" s="64">
        <v>1.0940000000000001</v>
      </c>
      <c r="J80" s="94">
        <f t="shared" si="1"/>
        <v>1.0940000000000001</v>
      </c>
    </row>
    <row r="81" spans="2:10" s="32" customFormat="1" ht="16.5" x14ac:dyDescent="0.35">
      <c r="B81" s="89" t="s">
        <v>14</v>
      </c>
      <c r="C81" s="90" t="s">
        <v>0</v>
      </c>
      <c r="D81" s="60" t="s">
        <v>36</v>
      </c>
      <c r="E81" s="91" t="s">
        <v>53</v>
      </c>
      <c r="F81" s="92">
        <v>155</v>
      </c>
      <c r="G81" s="93">
        <v>234316</v>
      </c>
      <c r="H81" s="63"/>
      <c r="I81" s="64">
        <v>1.0940000000000001</v>
      </c>
      <c r="J81" s="94">
        <f t="shared" si="1"/>
        <v>169.57000000000002</v>
      </c>
    </row>
    <row r="82" spans="2:10" s="32" customFormat="1" ht="16.5" x14ac:dyDescent="0.35">
      <c r="B82" s="89" t="s">
        <v>14</v>
      </c>
      <c r="C82" s="90" t="s">
        <v>0</v>
      </c>
      <c r="D82" s="60" t="s">
        <v>36</v>
      </c>
      <c r="E82" s="91" t="s">
        <v>53</v>
      </c>
      <c r="F82" s="92">
        <v>58</v>
      </c>
      <c r="G82" s="93">
        <v>234316</v>
      </c>
      <c r="H82" s="63"/>
      <c r="I82" s="64">
        <v>1.0940000000000001</v>
      </c>
      <c r="J82" s="94">
        <f t="shared" ref="J82:J145" si="2">F82*I82</f>
        <v>63.452000000000005</v>
      </c>
    </row>
    <row r="83" spans="2:10" s="32" customFormat="1" ht="16.5" x14ac:dyDescent="0.35">
      <c r="B83" s="89" t="s">
        <v>14</v>
      </c>
      <c r="C83" s="90" t="s">
        <v>0</v>
      </c>
      <c r="D83" s="60" t="s">
        <v>36</v>
      </c>
      <c r="E83" s="91" t="s">
        <v>53</v>
      </c>
      <c r="F83" s="92">
        <v>1</v>
      </c>
      <c r="G83" s="93">
        <v>234316</v>
      </c>
      <c r="H83" s="63"/>
      <c r="I83" s="64">
        <v>1.0940000000000001</v>
      </c>
      <c r="J83" s="94">
        <f t="shared" si="2"/>
        <v>1.0940000000000001</v>
      </c>
    </row>
    <row r="84" spans="2:10" s="32" customFormat="1" ht="16.5" x14ac:dyDescent="0.35">
      <c r="B84" s="89" t="s">
        <v>82</v>
      </c>
      <c r="C84" s="90" t="s">
        <v>0</v>
      </c>
      <c r="D84" s="60" t="s">
        <v>36</v>
      </c>
      <c r="E84" s="91" t="s">
        <v>81</v>
      </c>
      <c r="F84" s="92">
        <v>1</v>
      </c>
      <c r="G84" s="93">
        <v>234316</v>
      </c>
      <c r="H84" s="63"/>
      <c r="I84" s="64">
        <v>1.105</v>
      </c>
      <c r="J84" s="94">
        <f t="shared" si="2"/>
        <v>1.105</v>
      </c>
    </row>
    <row r="85" spans="2:10" s="32" customFormat="1" ht="16.5" x14ac:dyDescent="0.35">
      <c r="B85" s="89" t="s">
        <v>4</v>
      </c>
      <c r="C85" s="90" t="s">
        <v>0</v>
      </c>
      <c r="D85" s="60" t="s">
        <v>36</v>
      </c>
      <c r="E85" s="91" t="s">
        <v>53</v>
      </c>
      <c r="F85" s="92">
        <v>99</v>
      </c>
      <c r="G85" s="93">
        <v>234316</v>
      </c>
      <c r="H85" s="63"/>
      <c r="I85" s="64">
        <v>1.0940000000000001</v>
      </c>
      <c r="J85" s="94">
        <f t="shared" si="2"/>
        <v>108.30600000000001</v>
      </c>
    </row>
    <row r="86" spans="2:10" s="32" customFormat="1" ht="16.5" x14ac:dyDescent="0.35">
      <c r="B86" s="89" t="s">
        <v>4</v>
      </c>
      <c r="C86" s="90" t="s">
        <v>0</v>
      </c>
      <c r="D86" s="60" t="s">
        <v>36</v>
      </c>
      <c r="E86" s="91" t="s">
        <v>53</v>
      </c>
      <c r="F86" s="92">
        <v>1</v>
      </c>
      <c r="G86" s="93">
        <v>234316</v>
      </c>
      <c r="H86" s="63"/>
      <c r="I86" s="64">
        <v>1.0940000000000001</v>
      </c>
      <c r="J86" s="94">
        <f t="shared" si="2"/>
        <v>1.0940000000000001</v>
      </c>
    </row>
    <row r="87" spans="2:10" s="32" customFormat="1" ht="16.5" x14ac:dyDescent="0.35">
      <c r="B87" s="89" t="s">
        <v>14</v>
      </c>
      <c r="C87" s="90" t="s">
        <v>0</v>
      </c>
      <c r="D87" s="60" t="s">
        <v>36</v>
      </c>
      <c r="E87" s="91" t="s">
        <v>53</v>
      </c>
      <c r="F87" s="92">
        <v>63</v>
      </c>
      <c r="G87" s="93">
        <v>234316</v>
      </c>
      <c r="H87" s="63"/>
      <c r="I87" s="64">
        <v>1.0940000000000001</v>
      </c>
      <c r="J87" s="94">
        <f t="shared" si="2"/>
        <v>68.922000000000011</v>
      </c>
    </row>
    <row r="88" spans="2:10" s="32" customFormat="1" ht="17" thickBot="1" x14ac:dyDescent="0.4">
      <c r="B88" s="95" t="s">
        <v>14</v>
      </c>
      <c r="C88" s="96" t="s">
        <v>0</v>
      </c>
      <c r="D88" s="74" t="s">
        <v>36</v>
      </c>
      <c r="E88" s="97" t="s">
        <v>53</v>
      </c>
      <c r="F88" s="98">
        <v>1085</v>
      </c>
      <c r="G88" s="99">
        <v>234316</v>
      </c>
      <c r="H88" s="78"/>
      <c r="I88" s="79">
        <v>1.0940000000000001</v>
      </c>
      <c r="J88" s="100">
        <f t="shared" si="2"/>
        <v>1186.99</v>
      </c>
    </row>
    <row r="89" spans="2:10" s="18" customFormat="1" ht="16.5" x14ac:dyDescent="0.35">
      <c r="B89" s="15"/>
      <c r="C89" s="15"/>
      <c r="D89" s="23"/>
      <c r="E89" s="24"/>
      <c r="F89" s="16">
        <f>SUM(F76:F88)</f>
        <v>2965</v>
      </c>
      <c r="G89" s="17" t="s">
        <v>23</v>
      </c>
      <c r="H89" s="44">
        <v>238</v>
      </c>
      <c r="I89" s="17" t="s">
        <v>1</v>
      </c>
      <c r="J89" s="45">
        <f>SUM(J76:J88)</f>
        <v>3179.1109999999999</v>
      </c>
    </row>
    <row r="90" spans="2:10" s="32" customFormat="1" ht="16.5" x14ac:dyDescent="0.35">
      <c r="B90" s="89" t="s">
        <v>13</v>
      </c>
      <c r="C90" s="90" t="s">
        <v>0</v>
      </c>
      <c r="D90" s="60" t="s">
        <v>36</v>
      </c>
      <c r="E90" s="91" t="s">
        <v>58</v>
      </c>
      <c r="F90" s="92">
        <v>200</v>
      </c>
      <c r="G90" s="93">
        <v>119</v>
      </c>
      <c r="H90" s="63"/>
      <c r="I90" s="64">
        <v>1.8660000000000001</v>
      </c>
      <c r="J90" s="94">
        <f t="shared" si="2"/>
        <v>373.20000000000005</v>
      </c>
    </row>
    <row r="91" spans="2:10" s="32" customFormat="1" ht="16.5" x14ac:dyDescent="0.35">
      <c r="B91" s="89" t="s">
        <v>13</v>
      </c>
      <c r="C91" s="90" t="s">
        <v>0</v>
      </c>
      <c r="D91" s="60" t="s">
        <v>36</v>
      </c>
      <c r="E91" s="91" t="s">
        <v>58</v>
      </c>
      <c r="F91" s="92">
        <v>200</v>
      </c>
      <c r="G91" s="93">
        <v>119</v>
      </c>
      <c r="H91" s="63"/>
      <c r="I91" s="64">
        <v>1.8660000000000001</v>
      </c>
      <c r="J91" s="94">
        <f t="shared" si="2"/>
        <v>373.20000000000005</v>
      </c>
    </row>
    <row r="92" spans="2:10" s="32" customFormat="1" ht="16.5" x14ac:dyDescent="0.35">
      <c r="B92" s="89" t="s">
        <v>5</v>
      </c>
      <c r="C92" s="90" t="s">
        <v>0</v>
      </c>
      <c r="D92" s="60" t="s">
        <v>36</v>
      </c>
      <c r="E92" s="91" t="s">
        <v>58</v>
      </c>
      <c r="F92" s="92">
        <v>199</v>
      </c>
      <c r="G92" s="93">
        <v>119</v>
      </c>
      <c r="H92" s="63"/>
      <c r="I92" s="64">
        <v>1.8660000000000001</v>
      </c>
      <c r="J92" s="94">
        <f t="shared" si="2"/>
        <v>371.334</v>
      </c>
    </row>
    <row r="93" spans="2:10" s="32" customFormat="1" ht="16.5" x14ac:dyDescent="0.35">
      <c r="B93" s="89" t="s">
        <v>13</v>
      </c>
      <c r="C93" s="90" t="s">
        <v>0</v>
      </c>
      <c r="D93" s="60" t="s">
        <v>36</v>
      </c>
      <c r="E93" s="91" t="s">
        <v>58</v>
      </c>
      <c r="F93" s="92">
        <v>200</v>
      </c>
      <c r="G93" s="93">
        <v>119</v>
      </c>
      <c r="H93" s="63"/>
      <c r="I93" s="64">
        <v>1.8660000000000001</v>
      </c>
      <c r="J93" s="94">
        <f t="shared" si="2"/>
        <v>373.20000000000005</v>
      </c>
    </row>
    <row r="94" spans="2:10" s="32" customFormat="1" ht="16.5" x14ac:dyDescent="0.35">
      <c r="B94" s="89" t="s">
        <v>13</v>
      </c>
      <c r="C94" s="90" t="s">
        <v>0</v>
      </c>
      <c r="D94" s="60" t="s">
        <v>36</v>
      </c>
      <c r="E94" s="91" t="s">
        <v>58</v>
      </c>
      <c r="F94" s="92">
        <v>245</v>
      </c>
      <c r="G94" s="93">
        <v>119</v>
      </c>
      <c r="H94" s="63"/>
      <c r="I94" s="64">
        <v>1.8660000000000001</v>
      </c>
      <c r="J94" s="94">
        <f t="shared" si="2"/>
        <v>457.17</v>
      </c>
    </row>
    <row r="95" spans="2:10" s="32" customFormat="1" ht="16.5" x14ac:dyDescent="0.35">
      <c r="B95" s="89" t="s">
        <v>5</v>
      </c>
      <c r="C95" s="90" t="s">
        <v>0</v>
      </c>
      <c r="D95" s="60" t="s">
        <v>36</v>
      </c>
      <c r="E95" s="91" t="s">
        <v>58</v>
      </c>
      <c r="F95" s="92">
        <v>200</v>
      </c>
      <c r="G95" s="93">
        <v>119</v>
      </c>
      <c r="H95" s="63"/>
      <c r="I95" s="64">
        <v>1.8660000000000001</v>
      </c>
      <c r="J95" s="94">
        <f t="shared" si="2"/>
        <v>373.20000000000005</v>
      </c>
    </row>
    <row r="96" spans="2:10" s="32" customFormat="1" ht="16.5" x14ac:dyDescent="0.35">
      <c r="B96" s="89" t="s">
        <v>13</v>
      </c>
      <c r="C96" s="90" t="s">
        <v>0</v>
      </c>
      <c r="D96" s="60" t="s">
        <v>36</v>
      </c>
      <c r="E96" s="91" t="s">
        <v>58</v>
      </c>
      <c r="F96" s="92">
        <v>203</v>
      </c>
      <c r="G96" s="93">
        <v>119</v>
      </c>
      <c r="H96" s="63"/>
      <c r="I96" s="64">
        <v>1.8660000000000001</v>
      </c>
      <c r="J96" s="94">
        <f t="shared" si="2"/>
        <v>378.798</v>
      </c>
    </row>
    <row r="97" spans="2:10" s="32" customFormat="1" ht="16.5" x14ac:dyDescent="0.35">
      <c r="B97" s="89" t="s">
        <v>5</v>
      </c>
      <c r="C97" s="90" t="s">
        <v>0</v>
      </c>
      <c r="D97" s="60" t="s">
        <v>36</v>
      </c>
      <c r="E97" s="91" t="s">
        <v>58</v>
      </c>
      <c r="F97" s="92">
        <v>243</v>
      </c>
      <c r="G97" s="93">
        <v>119</v>
      </c>
      <c r="H97" s="63"/>
      <c r="I97" s="64">
        <v>1.8660000000000001</v>
      </c>
      <c r="J97" s="94">
        <f t="shared" si="2"/>
        <v>453.43800000000005</v>
      </c>
    </row>
    <row r="98" spans="2:10" s="32" customFormat="1" ht="16.5" x14ac:dyDescent="0.35">
      <c r="B98" s="89" t="s">
        <v>5</v>
      </c>
      <c r="C98" s="90" t="s">
        <v>0</v>
      </c>
      <c r="D98" s="60" t="s">
        <v>36</v>
      </c>
      <c r="E98" s="91" t="s">
        <v>58</v>
      </c>
      <c r="F98" s="92">
        <v>199</v>
      </c>
      <c r="G98" s="93">
        <v>119</v>
      </c>
      <c r="H98" s="63"/>
      <c r="I98" s="64">
        <v>1.8660000000000001</v>
      </c>
      <c r="J98" s="94">
        <f t="shared" si="2"/>
        <v>371.334</v>
      </c>
    </row>
    <row r="99" spans="2:10" s="32" customFormat="1" ht="16.5" x14ac:dyDescent="0.35">
      <c r="B99" s="89" t="s">
        <v>13</v>
      </c>
      <c r="C99" s="90" t="s">
        <v>0</v>
      </c>
      <c r="D99" s="60" t="s">
        <v>36</v>
      </c>
      <c r="E99" s="91" t="s">
        <v>58</v>
      </c>
      <c r="F99" s="92">
        <v>1</v>
      </c>
      <c r="G99" s="93">
        <v>119</v>
      </c>
      <c r="H99" s="63"/>
      <c r="I99" s="64">
        <v>1.8660000000000001</v>
      </c>
      <c r="J99" s="94">
        <f t="shared" si="2"/>
        <v>1.8660000000000001</v>
      </c>
    </row>
    <row r="100" spans="2:10" s="32" customFormat="1" ht="16.5" x14ac:dyDescent="0.35">
      <c r="B100" s="89" t="s">
        <v>13</v>
      </c>
      <c r="C100" s="90" t="s">
        <v>0</v>
      </c>
      <c r="D100" s="60" t="s">
        <v>36</v>
      </c>
      <c r="E100" s="91" t="s">
        <v>58</v>
      </c>
      <c r="F100" s="92">
        <v>43</v>
      </c>
      <c r="G100" s="93">
        <v>119</v>
      </c>
      <c r="H100" s="63"/>
      <c r="I100" s="64">
        <v>1.8660000000000001</v>
      </c>
      <c r="J100" s="94">
        <f t="shared" si="2"/>
        <v>80.238</v>
      </c>
    </row>
    <row r="101" spans="2:10" s="32" customFormat="1" ht="16.5" x14ac:dyDescent="0.35">
      <c r="B101" s="89" t="s">
        <v>13</v>
      </c>
      <c r="C101" s="90" t="s">
        <v>0</v>
      </c>
      <c r="D101" s="60" t="s">
        <v>36</v>
      </c>
      <c r="E101" s="91" t="s">
        <v>58</v>
      </c>
      <c r="F101" s="92">
        <v>200</v>
      </c>
      <c r="G101" s="93">
        <v>119</v>
      </c>
      <c r="H101" s="63"/>
      <c r="I101" s="64">
        <v>1.8660000000000001</v>
      </c>
      <c r="J101" s="94">
        <f t="shared" si="2"/>
        <v>373.20000000000005</v>
      </c>
    </row>
    <row r="102" spans="2:10" s="32" customFormat="1" ht="17" thickBot="1" x14ac:dyDescent="0.4">
      <c r="B102" s="95" t="s">
        <v>13</v>
      </c>
      <c r="C102" s="96" t="s">
        <v>0</v>
      </c>
      <c r="D102" s="74" t="s">
        <v>36</v>
      </c>
      <c r="E102" s="97" t="s">
        <v>58</v>
      </c>
      <c r="F102" s="98">
        <v>299</v>
      </c>
      <c r="G102" s="99">
        <v>119</v>
      </c>
      <c r="H102" s="78"/>
      <c r="I102" s="79">
        <v>1.8660000000000001</v>
      </c>
      <c r="J102" s="100">
        <f t="shared" si="2"/>
        <v>557.93400000000008</v>
      </c>
    </row>
    <row r="103" spans="2:10" s="18" customFormat="1" ht="16.5" x14ac:dyDescent="0.35">
      <c r="B103" s="15"/>
      <c r="C103" s="15"/>
      <c r="D103" s="23"/>
      <c r="E103" s="24"/>
      <c r="F103" s="16">
        <f>SUM(F90:F102)</f>
        <v>2432</v>
      </c>
      <c r="G103" s="17" t="s">
        <v>24</v>
      </c>
      <c r="H103" s="44">
        <v>238</v>
      </c>
      <c r="I103" s="17" t="s">
        <v>1</v>
      </c>
      <c r="J103" s="45">
        <f>SUM(J90:J102)</f>
        <v>4538.1120000000001</v>
      </c>
    </row>
    <row r="104" spans="2:10" s="32" customFormat="1" ht="16.5" x14ac:dyDescent="0.35">
      <c r="B104" s="89" t="s">
        <v>12</v>
      </c>
      <c r="C104" s="90" t="s">
        <v>0</v>
      </c>
      <c r="D104" s="60" t="s">
        <v>36</v>
      </c>
      <c r="E104" s="91" t="s">
        <v>61</v>
      </c>
      <c r="F104" s="92">
        <v>75</v>
      </c>
      <c r="G104" s="93">
        <v>517100</v>
      </c>
      <c r="H104" s="63"/>
      <c r="I104" s="64">
        <v>1.593</v>
      </c>
      <c r="J104" s="94">
        <f t="shared" si="2"/>
        <v>119.47499999999999</v>
      </c>
    </row>
    <row r="105" spans="2:10" s="32" customFormat="1" ht="16.5" x14ac:dyDescent="0.35">
      <c r="B105" s="89" t="s">
        <v>34</v>
      </c>
      <c r="C105" s="90" t="s">
        <v>0</v>
      </c>
      <c r="D105" s="60" t="s">
        <v>36</v>
      </c>
      <c r="E105" s="91" t="s">
        <v>62</v>
      </c>
      <c r="F105" s="92">
        <v>45</v>
      </c>
      <c r="G105" s="93">
        <v>517100</v>
      </c>
      <c r="H105" s="63"/>
      <c r="I105" s="64">
        <v>1.931</v>
      </c>
      <c r="J105" s="94">
        <f t="shared" si="2"/>
        <v>86.894999999999996</v>
      </c>
    </row>
    <row r="106" spans="2:10" s="32" customFormat="1" ht="16.5" x14ac:dyDescent="0.35">
      <c r="B106" s="89" t="s">
        <v>32</v>
      </c>
      <c r="C106" s="90" t="s">
        <v>0</v>
      </c>
      <c r="D106" s="60" t="s">
        <v>36</v>
      </c>
      <c r="E106" s="91" t="s">
        <v>63</v>
      </c>
      <c r="F106" s="92">
        <v>199</v>
      </c>
      <c r="G106" s="93">
        <v>517100</v>
      </c>
      <c r="H106" s="63"/>
      <c r="I106" s="64">
        <v>1.593</v>
      </c>
      <c r="J106" s="94">
        <f t="shared" si="2"/>
        <v>317.00700000000001</v>
      </c>
    </row>
    <row r="107" spans="2:10" s="32" customFormat="1" ht="16.5" x14ac:dyDescent="0.35">
      <c r="B107" s="89" t="s">
        <v>34</v>
      </c>
      <c r="C107" s="90" t="s">
        <v>0</v>
      </c>
      <c r="D107" s="60" t="s">
        <v>36</v>
      </c>
      <c r="E107" s="91" t="s">
        <v>62</v>
      </c>
      <c r="F107" s="92">
        <v>50</v>
      </c>
      <c r="G107" s="93">
        <v>517100</v>
      </c>
      <c r="H107" s="63"/>
      <c r="I107" s="64">
        <v>1.931</v>
      </c>
      <c r="J107" s="94">
        <f t="shared" si="2"/>
        <v>96.55</v>
      </c>
    </row>
    <row r="108" spans="2:10" s="32" customFormat="1" ht="16.5" x14ac:dyDescent="0.35">
      <c r="B108" s="89" t="s">
        <v>33</v>
      </c>
      <c r="C108" s="90" t="s">
        <v>0</v>
      </c>
      <c r="D108" s="60" t="s">
        <v>36</v>
      </c>
      <c r="E108" s="91" t="s">
        <v>61</v>
      </c>
      <c r="F108" s="92">
        <v>199</v>
      </c>
      <c r="G108" s="93">
        <v>517100</v>
      </c>
      <c r="H108" s="63"/>
      <c r="I108" s="64">
        <v>1.593</v>
      </c>
      <c r="J108" s="94">
        <f t="shared" si="2"/>
        <v>317.00700000000001</v>
      </c>
    </row>
    <row r="109" spans="2:10" s="32" customFormat="1" ht="16.5" x14ac:dyDescent="0.35">
      <c r="B109" s="89" t="s">
        <v>34</v>
      </c>
      <c r="C109" s="90" t="s">
        <v>0</v>
      </c>
      <c r="D109" s="60" t="s">
        <v>36</v>
      </c>
      <c r="E109" s="91" t="s">
        <v>62</v>
      </c>
      <c r="F109" s="92">
        <v>45</v>
      </c>
      <c r="G109" s="93">
        <v>517100</v>
      </c>
      <c r="H109" s="63"/>
      <c r="I109" s="64">
        <v>1.931</v>
      </c>
      <c r="J109" s="94">
        <f t="shared" si="2"/>
        <v>86.894999999999996</v>
      </c>
    </row>
    <row r="110" spans="2:10" s="32" customFormat="1" ht="16.5" x14ac:dyDescent="0.35">
      <c r="B110" s="89" t="s">
        <v>32</v>
      </c>
      <c r="C110" s="90" t="s">
        <v>0</v>
      </c>
      <c r="D110" s="60" t="s">
        <v>36</v>
      </c>
      <c r="E110" s="91" t="s">
        <v>63</v>
      </c>
      <c r="F110" s="92">
        <v>1</v>
      </c>
      <c r="G110" s="93">
        <v>517100</v>
      </c>
      <c r="H110" s="63"/>
      <c r="I110" s="64">
        <v>1.593</v>
      </c>
      <c r="J110" s="94">
        <f t="shared" si="2"/>
        <v>1.593</v>
      </c>
    </row>
    <row r="111" spans="2:10" s="32" customFormat="1" ht="16.5" x14ac:dyDescent="0.35">
      <c r="B111" s="89" t="s">
        <v>32</v>
      </c>
      <c r="C111" s="90" t="s">
        <v>0</v>
      </c>
      <c r="D111" s="60" t="s">
        <v>36</v>
      </c>
      <c r="E111" s="91" t="s">
        <v>63</v>
      </c>
      <c r="F111" s="92">
        <v>50</v>
      </c>
      <c r="G111" s="93">
        <v>517100</v>
      </c>
      <c r="H111" s="63"/>
      <c r="I111" s="64">
        <v>1.593</v>
      </c>
      <c r="J111" s="94">
        <f t="shared" si="2"/>
        <v>79.650000000000006</v>
      </c>
    </row>
    <row r="112" spans="2:10" s="32" customFormat="1" ht="16.5" x14ac:dyDescent="0.35">
      <c r="B112" s="89" t="s">
        <v>45</v>
      </c>
      <c r="C112" s="90" t="s">
        <v>0</v>
      </c>
      <c r="D112" s="60" t="s">
        <v>36</v>
      </c>
      <c r="E112" s="91" t="s">
        <v>64</v>
      </c>
      <c r="F112" s="92">
        <v>1</v>
      </c>
      <c r="G112" s="93">
        <v>517100</v>
      </c>
      <c r="H112" s="63"/>
      <c r="I112" s="64">
        <v>1.593</v>
      </c>
      <c r="J112" s="94">
        <f t="shared" si="2"/>
        <v>1.593</v>
      </c>
    </row>
    <row r="113" spans="2:10" s="32" customFormat="1" ht="16.5" x14ac:dyDescent="0.35">
      <c r="B113" s="89" t="s">
        <v>34</v>
      </c>
      <c r="C113" s="90" t="s">
        <v>0</v>
      </c>
      <c r="D113" s="60" t="s">
        <v>36</v>
      </c>
      <c r="E113" s="91" t="s">
        <v>62</v>
      </c>
      <c r="F113" s="92">
        <v>45</v>
      </c>
      <c r="G113" s="93">
        <v>517100</v>
      </c>
      <c r="H113" s="63"/>
      <c r="I113" s="64">
        <v>1.931</v>
      </c>
      <c r="J113" s="94">
        <f t="shared" si="2"/>
        <v>86.894999999999996</v>
      </c>
    </row>
    <row r="114" spans="2:10" s="32" customFormat="1" ht="16.5" x14ac:dyDescent="0.35">
      <c r="B114" s="89" t="s">
        <v>11</v>
      </c>
      <c r="C114" s="90" t="s">
        <v>0</v>
      </c>
      <c r="D114" s="60" t="s">
        <v>36</v>
      </c>
      <c r="E114" s="91" t="s">
        <v>63</v>
      </c>
      <c r="F114" s="92">
        <v>215</v>
      </c>
      <c r="G114" s="93">
        <v>517100</v>
      </c>
      <c r="H114" s="63"/>
      <c r="I114" s="64">
        <v>1.593</v>
      </c>
      <c r="J114" s="94">
        <f t="shared" si="2"/>
        <v>342.495</v>
      </c>
    </row>
    <row r="115" spans="2:10" s="32" customFormat="1" ht="16.5" x14ac:dyDescent="0.35">
      <c r="B115" s="89" t="s">
        <v>34</v>
      </c>
      <c r="C115" s="90" t="s">
        <v>0</v>
      </c>
      <c r="D115" s="60" t="s">
        <v>36</v>
      </c>
      <c r="E115" s="91" t="s">
        <v>62</v>
      </c>
      <c r="F115" s="92">
        <v>50</v>
      </c>
      <c r="G115" s="93">
        <v>517100</v>
      </c>
      <c r="H115" s="63"/>
      <c r="I115" s="64">
        <v>1.931</v>
      </c>
      <c r="J115" s="94">
        <f t="shared" si="2"/>
        <v>96.55</v>
      </c>
    </row>
    <row r="116" spans="2:10" s="32" customFormat="1" ht="16.5" x14ac:dyDescent="0.35">
      <c r="B116" s="89" t="s">
        <v>12</v>
      </c>
      <c r="C116" s="90" t="s">
        <v>0</v>
      </c>
      <c r="D116" s="60" t="s">
        <v>36</v>
      </c>
      <c r="E116" s="91" t="s">
        <v>61</v>
      </c>
      <c r="F116" s="92">
        <v>50</v>
      </c>
      <c r="G116" s="93">
        <v>517100</v>
      </c>
      <c r="H116" s="63"/>
      <c r="I116" s="64">
        <v>1.593</v>
      </c>
      <c r="J116" s="94">
        <f t="shared" si="2"/>
        <v>79.650000000000006</v>
      </c>
    </row>
    <row r="117" spans="2:10" s="32" customFormat="1" ht="16.5" x14ac:dyDescent="0.35">
      <c r="B117" s="89" t="s">
        <v>43</v>
      </c>
      <c r="C117" s="90" t="s">
        <v>0</v>
      </c>
      <c r="D117" s="60" t="s">
        <v>36</v>
      </c>
      <c r="E117" s="91" t="s">
        <v>62</v>
      </c>
      <c r="F117" s="92">
        <v>50</v>
      </c>
      <c r="G117" s="93">
        <v>517100</v>
      </c>
      <c r="H117" s="63"/>
      <c r="I117" s="64">
        <v>1.931</v>
      </c>
      <c r="J117" s="94">
        <f t="shared" si="2"/>
        <v>96.55</v>
      </c>
    </row>
    <row r="118" spans="2:10" s="32" customFormat="1" ht="16.5" x14ac:dyDescent="0.35">
      <c r="B118" s="89" t="s">
        <v>45</v>
      </c>
      <c r="C118" s="90" t="s">
        <v>68</v>
      </c>
      <c r="D118" s="60" t="s">
        <v>36</v>
      </c>
      <c r="E118" s="91" t="s">
        <v>64</v>
      </c>
      <c r="F118" s="92">
        <v>1</v>
      </c>
      <c r="G118" s="93">
        <v>517100</v>
      </c>
      <c r="H118" s="63"/>
      <c r="I118" s="64">
        <v>1.593</v>
      </c>
      <c r="J118" s="94">
        <f t="shared" si="2"/>
        <v>1.593</v>
      </c>
    </row>
    <row r="119" spans="2:10" s="32" customFormat="1" ht="16.5" x14ac:dyDescent="0.35">
      <c r="B119" s="89" t="s">
        <v>60</v>
      </c>
      <c r="C119" s="90" t="s">
        <v>0</v>
      </c>
      <c r="D119" s="60" t="s">
        <v>36</v>
      </c>
      <c r="E119" s="91" t="s">
        <v>62</v>
      </c>
      <c r="F119" s="92">
        <v>45</v>
      </c>
      <c r="G119" s="93">
        <v>517100</v>
      </c>
      <c r="H119" s="63"/>
      <c r="I119" s="64">
        <v>1.931</v>
      </c>
      <c r="J119" s="94">
        <f t="shared" si="2"/>
        <v>86.894999999999996</v>
      </c>
    </row>
    <row r="120" spans="2:10" s="32" customFormat="1" ht="16.5" x14ac:dyDescent="0.35">
      <c r="B120" s="89" t="s">
        <v>77</v>
      </c>
      <c r="C120" s="90" t="s">
        <v>0</v>
      </c>
      <c r="D120" s="60" t="s">
        <v>36</v>
      </c>
      <c r="E120" s="91" t="s">
        <v>64</v>
      </c>
      <c r="F120" s="92">
        <v>200</v>
      </c>
      <c r="G120" s="93">
        <v>517100</v>
      </c>
      <c r="H120" s="63"/>
      <c r="I120" s="64">
        <v>1.593</v>
      </c>
      <c r="J120" s="94">
        <f t="shared" si="2"/>
        <v>318.60000000000002</v>
      </c>
    </row>
    <row r="121" spans="2:10" s="32" customFormat="1" ht="16.5" x14ac:dyDescent="0.35">
      <c r="B121" s="89" t="s">
        <v>60</v>
      </c>
      <c r="C121" s="90" t="s">
        <v>0</v>
      </c>
      <c r="D121" s="60" t="s">
        <v>36</v>
      </c>
      <c r="E121" s="91" t="s">
        <v>62</v>
      </c>
      <c r="F121" s="92">
        <v>45</v>
      </c>
      <c r="G121" s="93">
        <v>517100</v>
      </c>
      <c r="H121" s="63"/>
      <c r="I121" s="64">
        <v>1.931</v>
      </c>
      <c r="J121" s="94">
        <f t="shared" si="2"/>
        <v>86.894999999999996</v>
      </c>
    </row>
    <row r="122" spans="2:10" s="32" customFormat="1" ht="16.5" x14ac:dyDescent="0.35">
      <c r="B122" s="89" t="s">
        <v>45</v>
      </c>
      <c r="C122" s="90" t="s">
        <v>0</v>
      </c>
      <c r="D122" s="60" t="s">
        <v>36</v>
      </c>
      <c r="E122" s="91" t="s">
        <v>64</v>
      </c>
      <c r="F122" s="92">
        <v>1</v>
      </c>
      <c r="G122" s="93">
        <v>517100</v>
      </c>
      <c r="H122" s="63"/>
      <c r="I122" s="64">
        <v>1.593</v>
      </c>
      <c r="J122" s="94">
        <f t="shared" si="2"/>
        <v>1.593</v>
      </c>
    </row>
    <row r="123" spans="2:10" s="32" customFormat="1" ht="16.5" x14ac:dyDescent="0.35">
      <c r="B123" s="89" t="s">
        <v>45</v>
      </c>
      <c r="C123" s="90" t="s">
        <v>0</v>
      </c>
      <c r="D123" s="60" t="s">
        <v>36</v>
      </c>
      <c r="E123" s="91" t="s">
        <v>64</v>
      </c>
      <c r="F123" s="92">
        <v>1</v>
      </c>
      <c r="G123" s="93">
        <v>517100</v>
      </c>
      <c r="H123" s="63"/>
      <c r="I123" s="64">
        <v>1.593</v>
      </c>
      <c r="J123" s="94">
        <f t="shared" si="2"/>
        <v>1.593</v>
      </c>
    </row>
    <row r="124" spans="2:10" s="32" customFormat="1" ht="16.5" x14ac:dyDescent="0.35">
      <c r="B124" s="89" t="s">
        <v>60</v>
      </c>
      <c r="C124" s="90" t="s">
        <v>0</v>
      </c>
      <c r="D124" s="60" t="s">
        <v>36</v>
      </c>
      <c r="E124" s="91" t="s">
        <v>62</v>
      </c>
      <c r="F124" s="92">
        <v>45</v>
      </c>
      <c r="G124" s="93">
        <v>517100</v>
      </c>
      <c r="H124" s="63"/>
      <c r="I124" s="64">
        <v>1.931</v>
      </c>
      <c r="J124" s="94">
        <f t="shared" si="2"/>
        <v>86.894999999999996</v>
      </c>
    </row>
    <row r="125" spans="2:10" s="32" customFormat="1" ht="16.5" x14ac:dyDescent="0.35">
      <c r="B125" s="89" t="s">
        <v>33</v>
      </c>
      <c r="C125" s="90" t="s">
        <v>0</v>
      </c>
      <c r="D125" s="60" t="s">
        <v>36</v>
      </c>
      <c r="E125" s="91" t="s">
        <v>61</v>
      </c>
      <c r="F125" s="92">
        <v>174</v>
      </c>
      <c r="G125" s="93">
        <v>517100</v>
      </c>
      <c r="H125" s="63"/>
      <c r="I125" s="64">
        <v>1.593</v>
      </c>
      <c r="J125" s="94">
        <f t="shared" si="2"/>
        <v>277.18200000000002</v>
      </c>
    </row>
    <row r="126" spans="2:10" s="32" customFormat="1" ht="16.5" x14ac:dyDescent="0.35">
      <c r="B126" s="89" t="s">
        <v>33</v>
      </c>
      <c r="C126" s="90" t="s">
        <v>0</v>
      </c>
      <c r="D126" s="60" t="s">
        <v>36</v>
      </c>
      <c r="E126" s="91" t="s">
        <v>61</v>
      </c>
      <c r="F126" s="92">
        <v>50</v>
      </c>
      <c r="G126" s="93">
        <v>517100</v>
      </c>
      <c r="H126" s="63"/>
      <c r="I126" s="64">
        <v>1.593</v>
      </c>
      <c r="J126" s="94">
        <f t="shared" si="2"/>
        <v>79.650000000000006</v>
      </c>
    </row>
    <row r="127" spans="2:10" s="32" customFormat="1" ht="16.5" x14ac:dyDescent="0.35">
      <c r="B127" s="89" t="s">
        <v>11</v>
      </c>
      <c r="C127" s="90" t="s">
        <v>0</v>
      </c>
      <c r="D127" s="60" t="s">
        <v>36</v>
      </c>
      <c r="E127" s="91" t="s">
        <v>63</v>
      </c>
      <c r="F127" s="92">
        <v>1</v>
      </c>
      <c r="G127" s="93">
        <v>517100</v>
      </c>
      <c r="H127" s="63"/>
      <c r="I127" s="64">
        <v>1.593</v>
      </c>
      <c r="J127" s="94">
        <f t="shared" si="2"/>
        <v>1.593</v>
      </c>
    </row>
    <row r="128" spans="2:10" s="32" customFormat="1" ht="16.5" x14ac:dyDescent="0.35">
      <c r="B128" s="89" t="s">
        <v>11</v>
      </c>
      <c r="C128" s="90" t="s">
        <v>0</v>
      </c>
      <c r="D128" s="60" t="s">
        <v>36</v>
      </c>
      <c r="E128" s="91" t="s">
        <v>63</v>
      </c>
      <c r="F128" s="92">
        <v>50</v>
      </c>
      <c r="G128" s="93">
        <v>517100</v>
      </c>
      <c r="H128" s="63"/>
      <c r="I128" s="64">
        <v>1.593</v>
      </c>
      <c r="J128" s="94">
        <f t="shared" si="2"/>
        <v>79.650000000000006</v>
      </c>
    </row>
    <row r="129" spans="2:10" s="32" customFormat="1" ht="16.5" x14ac:dyDescent="0.35">
      <c r="B129" s="89" t="s">
        <v>34</v>
      </c>
      <c r="C129" s="90" t="s">
        <v>0</v>
      </c>
      <c r="D129" s="60" t="s">
        <v>36</v>
      </c>
      <c r="E129" s="91" t="s">
        <v>62</v>
      </c>
      <c r="F129" s="92">
        <v>45</v>
      </c>
      <c r="G129" s="93">
        <v>517100</v>
      </c>
      <c r="H129" s="63"/>
      <c r="I129" s="64">
        <v>1.931</v>
      </c>
      <c r="J129" s="94">
        <f t="shared" si="2"/>
        <v>86.894999999999996</v>
      </c>
    </row>
    <row r="130" spans="2:10" s="32" customFormat="1" ht="16.5" x14ac:dyDescent="0.35">
      <c r="B130" s="89" t="s">
        <v>11</v>
      </c>
      <c r="C130" s="90" t="s">
        <v>0</v>
      </c>
      <c r="D130" s="60" t="s">
        <v>36</v>
      </c>
      <c r="E130" s="91" t="s">
        <v>63</v>
      </c>
      <c r="F130" s="92">
        <v>366</v>
      </c>
      <c r="G130" s="93">
        <v>517100</v>
      </c>
      <c r="H130" s="63"/>
      <c r="I130" s="64">
        <v>1.593</v>
      </c>
      <c r="J130" s="94">
        <f t="shared" si="2"/>
        <v>583.03800000000001</v>
      </c>
    </row>
    <row r="131" spans="2:10" s="32" customFormat="1" ht="17" thickBot="1" x14ac:dyDescent="0.4">
      <c r="B131" s="95" t="s">
        <v>34</v>
      </c>
      <c r="C131" s="96" t="s">
        <v>0</v>
      </c>
      <c r="D131" s="74" t="s">
        <v>36</v>
      </c>
      <c r="E131" s="97" t="s">
        <v>62</v>
      </c>
      <c r="F131" s="98">
        <v>45</v>
      </c>
      <c r="G131" s="99">
        <v>517100</v>
      </c>
      <c r="H131" s="78"/>
      <c r="I131" s="79">
        <v>1.931</v>
      </c>
      <c r="J131" s="100">
        <f t="shared" si="2"/>
        <v>86.894999999999996</v>
      </c>
    </row>
    <row r="132" spans="2:10" s="18" customFormat="1" ht="16.5" x14ac:dyDescent="0.35">
      <c r="B132" s="15"/>
      <c r="C132" s="15"/>
      <c r="D132" s="23"/>
      <c r="E132" s="24"/>
      <c r="F132" s="16">
        <f>SUM(F104:F131)</f>
        <v>2144</v>
      </c>
      <c r="G132" s="17" t="s">
        <v>25</v>
      </c>
      <c r="H132" s="44">
        <v>238</v>
      </c>
      <c r="I132" s="17" t="s">
        <v>1</v>
      </c>
      <c r="J132" s="45">
        <f>SUM(J104:J131)</f>
        <v>3587.7720000000004</v>
      </c>
    </row>
    <row r="133" spans="2:10" s="32" customFormat="1" ht="16.5" x14ac:dyDescent="0.35">
      <c r="B133" s="89" t="s">
        <v>14</v>
      </c>
      <c r="C133" s="90" t="s">
        <v>0</v>
      </c>
      <c r="D133" s="60" t="s">
        <v>36</v>
      </c>
      <c r="E133" s="91" t="s">
        <v>53</v>
      </c>
      <c r="F133" s="92">
        <v>113</v>
      </c>
      <c r="G133" s="93" t="s">
        <v>83</v>
      </c>
      <c r="H133" s="63"/>
      <c r="I133" s="64">
        <v>1.0940000000000001</v>
      </c>
      <c r="J133" s="94">
        <f t="shared" si="2"/>
        <v>123.62200000000001</v>
      </c>
    </row>
    <row r="134" spans="2:10" s="32" customFormat="1" ht="16.5" x14ac:dyDescent="0.35">
      <c r="B134" s="89" t="s">
        <v>14</v>
      </c>
      <c r="C134" s="90" t="s">
        <v>0</v>
      </c>
      <c r="D134" s="60" t="s">
        <v>36</v>
      </c>
      <c r="E134" s="91" t="s">
        <v>53</v>
      </c>
      <c r="F134" s="92">
        <v>40</v>
      </c>
      <c r="G134" s="93" t="s">
        <v>83</v>
      </c>
      <c r="H134" s="63"/>
      <c r="I134" s="64">
        <v>1.0940000000000001</v>
      </c>
      <c r="J134" s="94">
        <f t="shared" si="2"/>
        <v>43.760000000000005</v>
      </c>
    </row>
    <row r="135" spans="2:10" s="32" customFormat="1" ht="16.5" x14ac:dyDescent="0.35">
      <c r="B135" s="89" t="s">
        <v>14</v>
      </c>
      <c r="C135" s="90" t="s">
        <v>0</v>
      </c>
      <c r="D135" s="60" t="s">
        <v>36</v>
      </c>
      <c r="E135" s="91" t="s">
        <v>53</v>
      </c>
      <c r="F135" s="92">
        <v>1</v>
      </c>
      <c r="G135" s="93" t="s">
        <v>83</v>
      </c>
      <c r="H135" s="63"/>
      <c r="I135" s="64">
        <v>1.0940000000000001</v>
      </c>
      <c r="J135" s="94">
        <f t="shared" si="2"/>
        <v>1.0940000000000001</v>
      </c>
    </row>
    <row r="136" spans="2:10" s="32" customFormat="1" ht="16.5" x14ac:dyDescent="0.35">
      <c r="B136" s="89" t="s">
        <v>4</v>
      </c>
      <c r="C136" s="90" t="s">
        <v>0</v>
      </c>
      <c r="D136" s="60" t="s">
        <v>36</v>
      </c>
      <c r="E136" s="91" t="s">
        <v>53</v>
      </c>
      <c r="F136" s="92">
        <v>1</v>
      </c>
      <c r="G136" s="93" t="s">
        <v>83</v>
      </c>
      <c r="H136" s="63"/>
      <c r="I136" s="64">
        <v>1.0940000000000001</v>
      </c>
      <c r="J136" s="94">
        <f t="shared" si="2"/>
        <v>1.0940000000000001</v>
      </c>
    </row>
    <row r="137" spans="2:10" s="32" customFormat="1" ht="16.5" x14ac:dyDescent="0.35">
      <c r="B137" s="89" t="s">
        <v>9</v>
      </c>
      <c r="C137" s="90" t="s">
        <v>0</v>
      </c>
      <c r="D137" s="60" t="s">
        <v>36</v>
      </c>
      <c r="E137" s="91" t="s">
        <v>56</v>
      </c>
      <c r="F137" s="92">
        <v>1500</v>
      </c>
      <c r="G137" s="93" t="s">
        <v>83</v>
      </c>
      <c r="H137" s="63"/>
      <c r="I137" s="64">
        <v>1.06</v>
      </c>
      <c r="J137" s="94">
        <f t="shared" si="2"/>
        <v>1590</v>
      </c>
    </row>
    <row r="138" spans="2:10" s="32" customFormat="1" ht="16.5" x14ac:dyDescent="0.35">
      <c r="B138" s="89" t="s">
        <v>14</v>
      </c>
      <c r="C138" s="90" t="s">
        <v>0</v>
      </c>
      <c r="D138" s="60" t="s">
        <v>36</v>
      </c>
      <c r="E138" s="91" t="s">
        <v>53</v>
      </c>
      <c r="F138" s="92">
        <v>1</v>
      </c>
      <c r="G138" s="93" t="s">
        <v>83</v>
      </c>
      <c r="H138" s="63"/>
      <c r="I138" s="64">
        <v>1.0940000000000001</v>
      </c>
      <c r="J138" s="94">
        <f t="shared" si="2"/>
        <v>1.0940000000000001</v>
      </c>
    </row>
    <row r="139" spans="2:10" s="32" customFormat="1" ht="16.5" x14ac:dyDescent="0.35">
      <c r="B139" s="89" t="s">
        <v>14</v>
      </c>
      <c r="C139" s="90" t="s">
        <v>0</v>
      </c>
      <c r="D139" s="60" t="s">
        <v>36</v>
      </c>
      <c r="E139" s="91" t="s">
        <v>53</v>
      </c>
      <c r="F139" s="92">
        <v>1</v>
      </c>
      <c r="G139" s="93" t="s">
        <v>83</v>
      </c>
      <c r="H139" s="63"/>
      <c r="I139" s="64">
        <v>1.0940000000000001</v>
      </c>
      <c r="J139" s="94">
        <f t="shared" si="2"/>
        <v>1.0940000000000001</v>
      </c>
    </row>
    <row r="140" spans="2:10" s="32" customFormat="1" ht="16.5" x14ac:dyDescent="0.35">
      <c r="B140" s="89" t="s">
        <v>14</v>
      </c>
      <c r="C140" s="90" t="s">
        <v>0</v>
      </c>
      <c r="D140" s="60" t="s">
        <v>36</v>
      </c>
      <c r="E140" s="91" t="s">
        <v>53</v>
      </c>
      <c r="F140" s="92">
        <v>119</v>
      </c>
      <c r="G140" s="93" t="s">
        <v>83</v>
      </c>
      <c r="H140" s="71"/>
      <c r="I140" s="64">
        <v>1.0940000000000001</v>
      </c>
      <c r="J140" s="94">
        <f t="shared" si="2"/>
        <v>130.18600000000001</v>
      </c>
    </row>
    <row r="141" spans="2:10" s="32" customFormat="1" ht="16.5" x14ac:dyDescent="0.35">
      <c r="B141" s="89" t="s">
        <v>4</v>
      </c>
      <c r="C141" s="90" t="s">
        <v>0</v>
      </c>
      <c r="D141" s="60" t="s">
        <v>36</v>
      </c>
      <c r="E141" s="91" t="s">
        <v>53</v>
      </c>
      <c r="F141" s="92">
        <v>66</v>
      </c>
      <c r="G141" s="93" t="s">
        <v>83</v>
      </c>
      <c r="H141" s="63"/>
      <c r="I141" s="64">
        <v>1.0940000000000001</v>
      </c>
      <c r="J141" s="94">
        <f t="shared" si="2"/>
        <v>72.204000000000008</v>
      </c>
    </row>
    <row r="142" spans="2:10" s="32" customFormat="1" ht="16.5" x14ac:dyDescent="0.35">
      <c r="B142" s="89" t="s">
        <v>4</v>
      </c>
      <c r="C142" s="90" t="s">
        <v>0</v>
      </c>
      <c r="D142" s="60" t="s">
        <v>36</v>
      </c>
      <c r="E142" s="91" t="s">
        <v>53</v>
      </c>
      <c r="F142" s="92">
        <v>309</v>
      </c>
      <c r="G142" s="93" t="s">
        <v>83</v>
      </c>
      <c r="H142" s="63"/>
      <c r="I142" s="64">
        <v>1.0940000000000001</v>
      </c>
      <c r="J142" s="94">
        <f t="shared" si="2"/>
        <v>338.04600000000005</v>
      </c>
    </row>
    <row r="143" spans="2:10" s="32" customFormat="1" ht="16.5" x14ac:dyDescent="0.35">
      <c r="B143" s="89" t="s">
        <v>4</v>
      </c>
      <c r="C143" s="90" t="s">
        <v>0</v>
      </c>
      <c r="D143" s="60" t="s">
        <v>36</v>
      </c>
      <c r="E143" s="91" t="s">
        <v>53</v>
      </c>
      <c r="F143" s="92">
        <v>96</v>
      </c>
      <c r="G143" s="93" t="s">
        <v>83</v>
      </c>
      <c r="H143" s="63"/>
      <c r="I143" s="64">
        <v>1.0940000000000001</v>
      </c>
      <c r="J143" s="94">
        <f t="shared" si="2"/>
        <v>105.024</v>
      </c>
    </row>
    <row r="144" spans="2:10" s="32" customFormat="1" ht="16.5" x14ac:dyDescent="0.35">
      <c r="B144" s="89" t="s">
        <v>14</v>
      </c>
      <c r="C144" s="90" t="s">
        <v>0</v>
      </c>
      <c r="D144" s="60" t="s">
        <v>36</v>
      </c>
      <c r="E144" s="91" t="s">
        <v>53</v>
      </c>
      <c r="F144" s="92">
        <v>39</v>
      </c>
      <c r="G144" s="93" t="s">
        <v>83</v>
      </c>
      <c r="H144" s="63"/>
      <c r="I144" s="64">
        <v>1.0940000000000001</v>
      </c>
      <c r="J144" s="94">
        <f t="shared" si="2"/>
        <v>42.666000000000004</v>
      </c>
    </row>
    <row r="145" spans="2:10" s="32" customFormat="1" ht="16.5" x14ac:dyDescent="0.35">
      <c r="B145" s="89" t="s">
        <v>14</v>
      </c>
      <c r="C145" s="90" t="s">
        <v>0</v>
      </c>
      <c r="D145" s="60" t="s">
        <v>36</v>
      </c>
      <c r="E145" s="91" t="s">
        <v>53</v>
      </c>
      <c r="F145" s="92">
        <v>140</v>
      </c>
      <c r="G145" s="93" t="s">
        <v>83</v>
      </c>
      <c r="H145" s="63"/>
      <c r="I145" s="64">
        <v>1.0940000000000001</v>
      </c>
      <c r="J145" s="94">
        <f t="shared" si="2"/>
        <v>153.16000000000003</v>
      </c>
    </row>
    <row r="146" spans="2:10" s="32" customFormat="1" ht="17" thickBot="1" x14ac:dyDescent="0.4">
      <c r="B146" s="95" t="s">
        <v>14</v>
      </c>
      <c r="C146" s="96" t="s">
        <v>0</v>
      </c>
      <c r="D146" s="74" t="s">
        <v>36</v>
      </c>
      <c r="E146" s="97" t="s">
        <v>53</v>
      </c>
      <c r="F146" s="98">
        <v>700</v>
      </c>
      <c r="G146" s="99" t="s">
        <v>83</v>
      </c>
      <c r="H146" s="78"/>
      <c r="I146" s="79">
        <v>1.0940000000000001</v>
      </c>
      <c r="J146" s="100">
        <f t="shared" ref="J146:J209" si="3">F146*I146</f>
        <v>765.80000000000007</v>
      </c>
    </row>
    <row r="147" spans="2:10" s="18" customFormat="1" ht="16.5" x14ac:dyDescent="0.35">
      <c r="B147" s="19"/>
      <c r="C147" s="19"/>
      <c r="D147" s="20"/>
      <c r="E147" s="21"/>
      <c r="F147" s="22">
        <f>SUM(F133:F146)</f>
        <v>3126</v>
      </c>
      <c r="G147" s="17" t="s">
        <v>26</v>
      </c>
      <c r="H147" s="47">
        <v>238</v>
      </c>
      <c r="I147" s="25" t="s">
        <v>1</v>
      </c>
      <c r="J147" s="48">
        <f>SUM(J133:J146)</f>
        <v>3368.8440000000001</v>
      </c>
    </row>
    <row r="148" spans="2:10" s="32" customFormat="1" ht="16.5" x14ac:dyDescent="0.35">
      <c r="B148" s="89" t="s">
        <v>14</v>
      </c>
      <c r="C148" s="90" t="s">
        <v>0</v>
      </c>
      <c r="D148" s="60" t="s">
        <v>36</v>
      </c>
      <c r="E148" s="91" t="s">
        <v>53</v>
      </c>
      <c r="F148" s="92">
        <v>110</v>
      </c>
      <c r="G148" s="93">
        <v>124600</v>
      </c>
      <c r="H148" s="63"/>
      <c r="I148" s="64">
        <v>1.0940000000000001</v>
      </c>
      <c r="J148" s="94">
        <f t="shared" si="3"/>
        <v>120.34</v>
      </c>
    </row>
    <row r="149" spans="2:10" s="32" customFormat="1" ht="16.5" x14ac:dyDescent="0.35">
      <c r="B149" s="89" t="s">
        <v>4</v>
      </c>
      <c r="C149" s="90" t="s">
        <v>0</v>
      </c>
      <c r="D149" s="60" t="s">
        <v>36</v>
      </c>
      <c r="E149" s="91" t="s">
        <v>53</v>
      </c>
      <c r="F149" s="92">
        <v>69</v>
      </c>
      <c r="G149" s="93">
        <v>124600</v>
      </c>
      <c r="H149" s="63"/>
      <c r="I149" s="64">
        <v>1.0940000000000001</v>
      </c>
      <c r="J149" s="94">
        <f t="shared" si="3"/>
        <v>75.486000000000004</v>
      </c>
    </row>
    <row r="150" spans="2:10" s="32" customFormat="1" ht="16.5" x14ac:dyDescent="0.35">
      <c r="B150" s="89" t="s">
        <v>14</v>
      </c>
      <c r="C150" s="90" t="s">
        <v>0</v>
      </c>
      <c r="D150" s="60" t="s">
        <v>36</v>
      </c>
      <c r="E150" s="91" t="s">
        <v>53</v>
      </c>
      <c r="F150" s="92">
        <v>55</v>
      </c>
      <c r="G150" s="93">
        <v>124600</v>
      </c>
      <c r="H150" s="63"/>
      <c r="I150" s="64">
        <v>1.0940000000000001</v>
      </c>
      <c r="J150" s="94">
        <f t="shared" si="3"/>
        <v>60.17</v>
      </c>
    </row>
    <row r="151" spans="2:10" s="32" customFormat="1" ht="16.5" x14ac:dyDescent="0.35">
      <c r="B151" s="89" t="s">
        <v>14</v>
      </c>
      <c r="C151" s="90" t="s">
        <v>0</v>
      </c>
      <c r="D151" s="60" t="s">
        <v>36</v>
      </c>
      <c r="E151" s="91" t="s">
        <v>53</v>
      </c>
      <c r="F151" s="92">
        <v>375</v>
      </c>
      <c r="G151" s="93">
        <v>124600</v>
      </c>
      <c r="H151" s="63"/>
      <c r="I151" s="64">
        <v>1.0940000000000001</v>
      </c>
      <c r="J151" s="94">
        <f t="shared" si="3"/>
        <v>410.25000000000006</v>
      </c>
    </row>
    <row r="152" spans="2:10" s="32" customFormat="1" ht="16.5" x14ac:dyDescent="0.35">
      <c r="B152" s="89" t="s">
        <v>40</v>
      </c>
      <c r="C152" s="90" t="s">
        <v>0</v>
      </c>
      <c r="D152" s="60" t="s">
        <v>36</v>
      </c>
      <c r="E152" s="91" t="s">
        <v>54</v>
      </c>
      <c r="F152" s="92">
        <v>78</v>
      </c>
      <c r="G152" s="93">
        <v>124600</v>
      </c>
      <c r="H152" s="63"/>
      <c r="I152" s="64">
        <v>1.248</v>
      </c>
      <c r="J152" s="94">
        <f t="shared" si="3"/>
        <v>97.343999999999994</v>
      </c>
    </row>
    <row r="153" spans="2:10" s="32" customFormat="1" ht="16.5" x14ac:dyDescent="0.35">
      <c r="B153" s="89" t="s">
        <v>14</v>
      </c>
      <c r="C153" s="90" t="s">
        <v>0</v>
      </c>
      <c r="D153" s="60" t="s">
        <v>36</v>
      </c>
      <c r="E153" s="91" t="s">
        <v>53</v>
      </c>
      <c r="F153" s="92">
        <v>1</v>
      </c>
      <c r="G153" s="93">
        <v>124600</v>
      </c>
      <c r="H153" s="63"/>
      <c r="I153" s="64">
        <v>1.0940000000000001</v>
      </c>
      <c r="J153" s="94">
        <f t="shared" si="3"/>
        <v>1.0940000000000001</v>
      </c>
    </row>
    <row r="154" spans="2:10" s="32" customFormat="1" ht="16.5" x14ac:dyDescent="0.35">
      <c r="B154" s="89" t="s">
        <v>14</v>
      </c>
      <c r="C154" s="90" t="s">
        <v>0</v>
      </c>
      <c r="D154" s="60" t="s">
        <v>36</v>
      </c>
      <c r="E154" s="91" t="s">
        <v>53</v>
      </c>
      <c r="F154" s="92">
        <v>1</v>
      </c>
      <c r="G154" s="93">
        <v>124600</v>
      </c>
      <c r="H154" s="63"/>
      <c r="I154" s="64">
        <v>1.0940000000000001</v>
      </c>
      <c r="J154" s="94">
        <f t="shared" si="3"/>
        <v>1.0940000000000001</v>
      </c>
    </row>
    <row r="155" spans="2:10" s="32" customFormat="1" ht="16.5" x14ac:dyDescent="0.35">
      <c r="B155" s="89" t="s">
        <v>15</v>
      </c>
      <c r="C155" s="90" t="s">
        <v>0</v>
      </c>
      <c r="D155" s="60" t="s">
        <v>36</v>
      </c>
      <c r="E155" s="91" t="s">
        <v>66</v>
      </c>
      <c r="F155" s="92">
        <v>65</v>
      </c>
      <c r="G155" s="93">
        <v>124600</v>
      </c>
      <c r="H155" s="63"/>
      <c r="I155" s="64">
        <v>1.0229999999999999</v>
      </c>
      <c r="J155" s="94">
        <f t="shared" si="3"/>
        <v>66.49499999999999</v>
      </c>
    </row>
    <row r="156" spans="2:10" s="32" customFormat="1" ht="16.5" x14ac:dyDescent="0.35">
      <c r="B156" s="89" t="s">
        <v>14</v>
      </c>
      <c r="C156" s="90" t="s">
        <v>0</v>
      </c>
      <c r="D156" s="60" t="s">
        <v>36</v>
      </c>
      <c r="E156" s="91" t="s">
        <v>53</v>
      </c>
      <c r="F156" s="92">
        <v>100</v>
      </c>
      <c r="G156" s="93">
        <v>124600</v>
      </c>
      <c r="H156" s="63"/>
      <c r="I156" s="64">
        <v>1.0940000000000001</v>
      </c>
      <c r="J156" s="94">
        <f t="shared" si="3"/>
        <v>109.4</v>
      </c>
    </row>
    <row r="157" spans="2:10" s="32" customFormat="1" ht="16.5" x14ac:dyDescent="0.35">
      <c r="B157" s="89" t="s">
        <v>4</v>
      </c>
      <c r="C157" s="90" t="s">
        <v>0</v>
      </c>
      <c r="D157" s="60" t="s">
        <v>36</v>
      </c>
      <c r="E157" s="91" t="s">
        <v>53</v>
      </c>
      <c r="F157" s="92">
        <v>307</v>
      </c>
      <c r="G157" s="93">
        <v>124600</v>
      </c>
      <c r="H157" s="63"/>
      <c r="I157" s="64">
        <v>1.0940000000000001</v>
      </c>
      <c r="J157" s="94">
        <f t="shared" si="3"/>
        <v>335.858</v>
      </c>
    </row>
    <row r="158" spans="2:10" s="32" customFormat="1" ht="16.5" x14ac:dyDescent="0.35">
      <c r="B158" s="89" t="s">
        <v>4</v>
      </c>
      <c r="C158" s="90" t="s">
        <v>0</v>
      </c>
      <c r="D158" s="60" t="s">
        <v>36</v>
      </c>
      <c r="E158" s="91" t="s">
        <v>53</v>
      </c>
      <c r="F158" s="92">
        <v>1</v>
      </c>
      <c r="G158" s="93">
        <v>124600</v>
      </c>
      <c r="H158" s="63"/>
      <c r="I158" s="64">
        <v>1.0940000000000001</v>
      </c>
      <c r="J158" s="94">
        <f t="shared" si="3"/>
        <v>1.0940000000000001</v>
      </c>
    </row>
    <row r="159" spans="2:10" s="32" customFormat="1" ht="16.5" x14ac:dyDescent="0.35">
      <c r="B159" s="89" t="s">
        <v>14</v>
      </c>
      <c r="C159" s="90" t="s">
        <v>0</v>
      </c>
      <c r="D159" s="60" t="s">
        <v>36</v>
      </c>
      <c r="E159" s="91" t="s">
        <v>53</v>
      </c>
      <c r="F159" s="92">
        <v>430</v>
      </c>
      <c r="G159" s="93">
        <v>124600</v>
      </c>
      <c r="H159" s="63"/>
      <c r="I159" s="64">
        <v>1.0940000000000001</v>
      </c>
      <c r="J159" s="94">
        <f t="shared" si="3"/>
        <v>470.42</v>
      </c>
    </row>
    <row r="160" spans="2:10" s="32" customFormat="1" ht="16.5" x14ac:dyDescent="0.35">
      <c r="B160" s="89" t="s">
        <v>15</v>
      </c>
      <c r="C160" s="90" t="s">
        <v>0</v>
      </c>
      <c r="D160" s="60" t="s">
        <v>36</v>
      </c>
      <c r="E160" s="91" t="s">
        <v>66</v>
      </c>
      <c r="F160" s="92">
        <v>175</v>
      </c>
      <c r="G160" s="93">
        <v>124600</v>
      </c>
      <c r="H160" s="63"/>
      <c r="I160" s="64">
        <v>1.0229999999999999</v>
      </c>
      <c r="J160" s="94">
        <f t="shared" si="3"/>
        <v>179.02499999999998</v>
      </c>
    </row>
    <row r="161" spans="2:10" s="32" customFormat="1" ht="16.5" x14ac:dyDescent="0.35">
      <c r="B161" s="89" t="s">
        <v>15</v>
      </c>
      <c r="C161" s="90" t="s">
        <v>0</v>
      </c>
      <c r="D161" s="60" t="s">
        <v>36</v>
      </c>
      <c r="E161" s="91" t="s">
        <v>66</v>
      </c>
      <c r="F161" s="92">
        <v>66</v>
      </c>
      <c r="G161" s="93">
        <v>124600</v>
      </c>
      <c r="H161" s="63"/>
      <c r="I161" s="64">
        <v>1.0229999999999999</v>
      </c>
      <c r="J161" s="94">
        <f t="shared" si="3"/>
        <v>67.518000000000001</v>
      </c>
    </row>
    <row r="162" spans="2:10" s="32" customFormat="1" ht="16.5" x14ac:dyDescent="0.35">
      <c r="B162" s="89" t="s">
        <v>4</v>
      </c>
      <c r="C162" s="90" t="s">
        <v>0</v>
      </c>
      <c r="D162" s="60" t="s">
        <v>36</v>
      </c>
      <c r="E162" s="91" t="s">
        <v>53</v>
      </c>
      <c r="F162" s="92">
        <v>1</v>
      </c>
      <c r="G162" s="93">
        <v>124600</v>
      </c>
      <c r="H162" s="63"/>
      <c r="I162" s="64">
        <v>1.0940000000000001</v>
      </c>
      <c r="J162" s="94">
        <f t="shared" si="3"/>
        <v>1.0940000000000001</v>
      </c>
    </row>
    <row r="163" spans="2:10" s="55" customFormat="1" ht="16.5" x14ac:dyDescent="0.35">
      <c r="B163" s="89" t="s">
        <v>4</v>
      </c>
      <c r="C163" s="90" t="s">
        <v>0</v>
      </c>
      <c r="D163" s="60" t="s">
        <v>36</v>
      </c>
      <c r="E163" s="91" t="s">
        <v>53</v>
      </c>
      <c r="F163" s="92">
        <v>174</v>
      </c>
      <c r="G163" s="93">
        <v>124600</v>
      </c>
      <c r="H163" s="71"/>
      <c r="I163" s="64">
        <v>1.0940000000000001</v>
      </c>
      <c r="J163" s="94">
        <f t="shared" si="3"/>
        <v>190.35600000000002</v>
      </c>
    </row>
    <row r="164" spans="2:10" s="32" customFormat="1" ht="16.5" x14ac:dyDescent="0.35">
      <c r="B164" s="89" t="s">
        <v>14</v>
      </c>
      <c r="C164" s="90" t="s">
        <v>0</v>
      </c>
      <c r="D164" s="60" t="s">
        <v>36</v>
      </c>
      <c r="E164" s="91" t="s">
        <v>53</v>
      </c>
      <c r="F164" s="92">
        <v>1</v>
      </c>
      <c r="G164" s="93">
        <v>124600</v>
      </c>
      <c r="H164" s="63"/>
      <c r="I164" s="64">
        <v>1.0940000000000001</v>
      </c>
      <c r="J164" s="94">
        <f t="shared" si="3"/>
        <v>1.0940000000000001</v>
      </c>
    </row>
    <row r="165" spans="2:10" s="32" customFormat="1" ht="16.5" x14ac:dyDescent="0.35">
      <c r="B165" s="89" t="s">
        <v>14</v>
      </c>
      <c r="C165" s="90" t="s">
        <v>0</v>
      </c>
      <c r="D165" s="60" t="s">
        <v>36</v>
      </c>
      <c r="E165" s="91" t="s">
        <v>53</v>
      </c>
      <c r="F165" s="92">
        <v>907</v>
      </c>
      <c r="G165" s="93">
        <v>124600</v>
      </c>
      <c r="H165" s="63"/>
      <c r="I165" s="64">
        <v>1.0940000000000001</v>
      </c>
      <c r="J165" s="94">
        <f t="shared" si="3"/>
        <v>992.25800000000004</v>
      </c>
    </row>
    <row r="166" spans="2:10" s="32" customFormat="1" ht="17" thickBot="1" x14ac:dyDescent="0.4">
      <c r="B166" s="95" t="s">
        <v>14</v>
      </c>
      <c r="C166" s="96" t="s">
        <v>0</v>
      </c>
      <c r="D166" s="74" t="s">
        <v>36</v>
      </c>
      <c r="E166" s="97" t="s">
        <v>53</v>
      </c>
      <c r="F166" s="98">
        <v>1</v>
      </c>
      <c r="G166" s="99">
        <v>124600</v>
      </c>
      <c r="H166" s="78"/>
      <c r="I166" s="79">
        <v>1.0940000000000001</v>
      </c>
      <c r="J166" s="100">
        <f t="shared" si="3"/>
        <v>1.0940000000000001</v>
      </c>
    </row>
    <row r="167" spans="2:10" s="18" customFormat="1" ht="16.5" x14ac:dyDescent="0.35">
      <c r="B167" s="19"/>
      <c r="C167" s="19"/>
      <c r="D167" s="20"/>
      <c r="E167" s="21"/>
      <c r="F167" s="22">
        <f>SUM(F148:F166)</f>
        <v>2917</v>
      </c>
      <c r="G167" s="17" t="s">
        <v>27</v>
      </c>
      <c r="H167" s="44">
        <v>238</v>
      </c>
      <c r="I167" s="25" t="s">
        <v>1</v>
      </c>
      <c r="J167" s="48">
        <f>SUM(J148:J166)</f>
        <v>3181.4840000000004</v>
      </c>
    </row>
    <row r="168" spans="2:10" s="32" customFormat="1" ht="16.5" x14ac:dyDescent="0.35">
      <c r="B168" s="89" t="s">
        <v>14</v>
      </c>
      <c r="C168" s="90" t="s">
        <v>0</v>
      </c>
      <c r="D168" s="60" t="s">
        <v>36</v>
      </c>
      <c r="E168" s="91" t="s">
        <v>53</v>
      </c>
      <c r="F168" s="92">
        <v>44</v>
      </c>
      <c r="G168" s="93">
        <v>232945</v>
      </c>
      <c r="H168" s="63"/>
      <c r="I168" s="64">
        <v>1.0940000000000001</v>
      </c>
      <c r="J168" s="94">
        <f t="shared" si="3"/>
        <v>48.136000000000003</v>
      </c>
    </row>
    <row r="169" spans="2:10" s="32" customFormat="1" ht="16.5" x14ac:dyDescent="0.35">
      <c r="B169" s="89" t="s">
        <v>15</v>
      </c>
      <c r="C169" s="90" t="s">
        <v>0</v>
      </c>
      <c r="D169" s="60" t="s">
        <v>36</v>
      </c>
      <c r="E169" s="91" t="s">
        <v>66</v>
      </c>
      <c r="F169" s="92">
        <v>914</v>
      </c>
      <c r="G169" s="93">
        <v>232945</v>
      </c>
      <c r="H169" s="63"/>
      <c r="I169" s="64">
        <v>1.0229999999999999</v>
      </c>
      <c r="J169" s="94">
        <f t="shared" si="3"/>
        <v>935.02199999999993</v>
      </c>
    </row>
    <row r="170" spans="2:10" s="55" customFormat="1" ht="16.5" x14ac:dyDescent="0.35">
      <c r="B170" s="89" t="s">
        <v>14</v>
      </c>
      <c r="C170" s="90" t="s">
        <v>0</v>
      </c>
      <c r="D170" s="60" t="s">
        <v>36</v>
      </c>
      <c r="E170" s="91" t="s">
        <v>53</v>
      </c>
      <c r="F170" s="92">
        <v>1253</v>
      </c>
      <c r="G170" s="93">
        <v>232945</v>
      </c>
      <c r="H170" s="71"/>
      <c r="I170" s="64">
        <v>1.0940000000000001</v>
      </c>
      <c r="J170" s="94">
        <f t="shared" si="3"/>
        <v>1370.7820000000002</v>
      </c>
    </row>
    <row r="171" spans="2:10" s="32" customFormat="1" ht="17" thickBot="1" x14ac:dyDescent="0.4">
      <c r="B171" s="95" t="s">
        <v>14</v>
      </c>
      <c r="C171" s="96" t="s">
        <v>0</v>
      </c>
      <c r="D171" s="74" t="s">
        <v>36</v>
      </c>
      <c r="E171" s="97" t="s">
        <v>53</v>
      </c>
      <c r="F171" s="98">
        <v>800</v>
      </c>
      <c r="G171" s="99">
        <v>232945</v>
      </c>
      <c r="H171" s="78"/>
      <c r="I171" s="79">
        <v>1.0940000000000001</v>
      </c>
      <c r="J171" s="100">
        <f t="shared" si="3"/>
        <v>875.2</v>
      </c>
    </row>
    <row r="172" spans="2:10" s="18" customFormat="1" ht="16.5" x14ac:dyDescent="0.35">
      <c r="B172" s="19"/>
      <c r="C172" s="19"/>
      <c r="D172" s="20"/>
      <c r="E172" s="21"/>
      <c r="F172" s="22">
        <f>SUM(F168:F171)</f>
        <v>3011</v>
      </c>
      <c r="G172" s="17" t="s">
        <v>28</v>
      </c>
      <c r="H172" s="44">
        <v>238</v>
      </c>
      <c r="I172" s="25" t="s">
        <v>1</v>
      </c>
      <c r="J172" s="48">
        <f>SUM(J168:J171)</f>
        <v>3229.1400000000003</v>
      </c>
    </row>
    <row r="173" spans="2:10" s="32" customFormat="1" ht="16.5" x14ac:dyDescent="0.35">
      <c r="B173" s="89" t="s">
        <v>77</v>
      </c>
      <c r="C173" s="90" t="s">
        <v>0</v>
      </c>
      <c r="D173" s="60" t="s">
        <v>36</v>
      </c>
      <c r="E173" s="91" t="s">
        <v>64</v>
      </c>
      <c r="F173" s="92">
        <v>1</v>
      </c>
      <c r="G173" s="93">
        <v>204602</v>
      </c>
      <c r="H173" s="63"/>
      <c r="I173" s="64">
        <v>1.593</v>
      </c>
      <c r="J173" s="94">
        <f t="shared" si="3"/>
        <v>1.593</v>
      </c>
    </row>
    <row r="174" spans="2:10" s="32" customFormat="1" ht="16.5" x14ac:dyDescent="0.35">
      <c r="B174" s="89" t="s">
        <v>34</v>
      </c>
      <c r="C174" s="90" t="s">
        <v>0</v>
      </c>
      <c r="D174" s="60" t="s">
        <v>36</v>
      </c>
      <c r="E174" s="91" t="s">
        <v>62</v>
      </c>
      <c r="F174" s="92">
        <v>45</v>
      </c>
      <c r="G174" s="93">
        <v>204602</v>
      </c>
      <c r="H174" s="63"/>
      <c r="I174" s="64">
        <v>1.931</v>
      </c>
      <c r="J174" s="94">
        <f t="shared" si="3"/>
        <v>86.894999999999996</v>
      </c>
    </row>
    <row r="175" spans="2:10" s="32" customFormat="1" ht="16.5" x14ac:dyDescent="0.35">
      <c r="B175" s="89" t="s">
        <v>33</v>
      </c>
      <c r="C175" s="90" t="s">
        <v>0</v>
      </c>
      <c r="D175" s="60" t="s">
        <v>36</v>
      </c>
      <c r="E175" s="91" t="s">
        <v>61</v>
      </c>
      <c r="F175" s="92">
        <v>1</v>
      </c>
      <c r="G175" s="93">
        <v>204602</v>
      </c>
      <c r="H175" s="63"/>
      <c r="I175" s="64">
        <v>1.593</v>
      </c>
      <c r="J175" s="94">
        <f t="shared" si="3"/>
        <v>1.593</v>
      </c>
    </row>
    <row r="176" spans="2:10" s="32" customFormat="1" ht="16.5" x14ac:dyDescent="0.35">
      <c r="B176" s="89" t="s">
        <v>34</v>
      </c>
      <c r="C176" s="90" t="s">
        <v>0</v>
      </c>
      <c r="D176" s="60" t="s">
        <v>36</v>
      </c>
      <c r="E176" s="91" t="s">
        <v>62</v>
      </c>
      <c r="F176" s="92">
        <v>45</v>
      </c>
      <c r="G176" s="93">
        <v>204602</v>
      </c>
      <c r="H176" s="63"/>
      <c r="I176" s="64">
        <v>1.931</v>
      </c>
      <c r="J176" s="94">
        <f t="shared" si="3"/>
        <v>86.894999999999996</v>
      </c>
    </row>
    <row r="177" spans="2:10" s="55" customFormat="1" ht="16.5" x14ac:dyDescent="0.35">
      <c r="B177" s="89" t="s">
        <v>11</v>
      </c>
      <c r="C177" s="90" t="s">
        <v>0</v>
      </c>
      <c r="D177" s="60" t="s">
        <v>36</v>
      </c>
      <c r="E177" s="91" t="s">
        <v>63</v>
      </c>
      <c r="F177" s="92">
        <v>50</v>
      </c>
      <c r="G177" s="93">
        <v>204602</v>
      </c>
      <c r="H177" s="71"/>
      <c r="I177" s="64">
        <v>1.593</v>
      </c>
      <c r="J177" s="94">
        <f t="shared" si="3"/>
        <v>79.650000000000006</v>
      </c>
    </row>
    <row r="178" spans="2:10" s="32" customFormat="1" ht="16.5" x14ac:dyDescent="0.35">
      <c r="B178" s="89" t="s">
        <v>32</v>
      </c>
      <c r="C178" s="90" t="s">
        <v>0</v>
      </c>
      <c r="D178" s="60" t="s">
        <v>36</v>
      </c>
      <c r="E178" s="91" t="s">
        <v>63</v>
      </c>
      <c r="F178" s="92">
        <v>250</v>
      </c>
      <c r="G178" s="93">
        <v>204602</v>
      </c>
      <c r="H178" s="63"/>
      <c r="I178" s="64">
        <v>1.593</v>
      </c>
      <c r="J178" s="94">
        <f t="shared" si="3"/>
        <v>398.25</v>
      </c>
    </row>
    <row r="179" spans="2:10" s="32" customFormat="1" ht="16.5" x14ac:dyDescent="0.35">
      <c r="B179" s="89" t="s">
        <v>32</v>
      </c>
      <c r="C179" s="90" t="s">
        <v>0</v>
      </c>
      <c r="D179" s="60" t="s">
        <v>36</v>
      </c>
      <c r="E179" s="91" t="s">
        <v>63</v>
      </c>
      <c r="F179" s="92">
        <v>50</v>
      </c>
      <c r="G179" s="93">
        <v>204602</v>
      </c>
      <c r="H179" s="63"/>
      <c r="I179" s="64">
        <v>1.593</v>
      </c>
      <c r="J179" s="94">
        <f t="shared" si="3"/>
        <v>79.650000000000006</v>
      </c>
    </row>
    <row r="180" spans="2:10" s="32" customFormat="1" ht="16.5" x14ac:dyDescent="0.35">
      <c r="B180" s="89" t="s">
        <v>33</v>
      </c>
      <c r="C180" s="90" t="s">
        <v>0</v>
      </c>
      <c r="D180" s="60" t="s">
        <v>36</v>
      </c>
      <c r="E180" s="91" t="s">
        <v>61</v>
      </c>
      <c r="F180" s="92">
        <v>50</v>
      </c>
      <c r="G180" s="93">
        <v>204602</v>
      </c>
      <c r="H180" s="63"/>
      <c r="I180" s="64">
        <v>1.593</v>
      </c>
      <c r="J180" s="94">
        <f t="shared" si="3"/>
        <v>79.650000000000006</v>
      </c>
    </row>
    <row r="181" spans="2:10" s="32" customFormat="1" ht="16.5" x14ac:dyDescent="0.35">
      <c r="B181" s="89" t="s">
        <v>77</v>
      </c>
      <c r="C181" s="90" t="s">
        <v>0</v>
      </c>
      <c r="D181" s="60" t="s">
        <v>36</v>
      </c>
      <c r="E181" s="91" t="s">
        <v>64</v>
      </c>
      <c r="F181" s="92">
        <v>1</v>
      </c>
      <c r="G181" s="93">
        <v>204602</v>
      </c>
      <c r="H181" s="63"/>
      <c r="I181" s="64">
        <v>1.593</v>
      </c>
      <c r="J181" s="94">
        <f t="shared" si="3"/>
        <v>1.593</v>
      </c>
    </row>
    <row r="182" spans="2:10" s="32" customFormat="1" ht="16.5" x14ac:dyDescent="0.35">
      <c r="B182" s="89" t="s">
        <v>34</v>
      </c>
      <c r="C182" s="90" t="s">
        <v>0</v>
      </c>
      <c r="D182" s="60" t="s">
        <v>36</v>
      </c>
      <c r="E182" s="91" t="s">
        <v>62</v>
      </c>
      <c r="F182" s="92">
        <v>45</v>
      </c>
      <c r="G182" s="93">
        <v>204602</v>
      </c>
      <c r="H182" s="63"/>
      <c r="I182" s="64">
        <v>1.931</v>
      </c>
      <c r="J182" s="94">
        <f t="shared" si="3"/>
        <v>86.894999999999996</v>
      </c>
    </row>
    <row r="183" spans="2:10" s="32" customFormat="1" ht="16.5" x14ac:dyDescent="0.35">
      <c r="B183" s="89" t="s">
        <v>32</v>
      </c>
      <c r="C183" s="90" t="s">
        <v>0</v>
      </c>
      <c r="D183" s="60" t="s">
        <v>36</v>
      </c>
      <c r="E183" s="91" t="s">
        <v>63</v>
      </c>
      <c r="F183" s="92">
        <v>8</v>
      </c>
      <c r="G183" s="93">
        <v>204602</v>
      </c>
      <c r="H183" s="63"/>
      <c r="I183" s="64">
        <v>1.593</v>
      </c>
      <c r="J183" s="94">
        <f t="shared" si="3"/>
        <v>12.744</v>
      </c>
    </row>
    <row r="184" spans="2:10" s="32" customFormat="1" ht="16.5" x14ac:dyDescent="0.35">
      <c r="B184" s="89" t="s">
        <v>12</v>
      </c>
      <c r="C184" s="90" t="s">
        <v>0</v>
      </c>
      <c r="D184" s="60" t="s">
        <v>36</v>
      </c>
      <c r="E184" s="91" t="s">
        <v>61</v>
      </c>
      <c r="F184" s="92">
        <v>50</v>
      </c>
      <c r="G184" s="93">
        <v>204602</v>
      </c>
      <c r="H184" s="63"/>
      <c r="I184" s="64">
        <v>1.593</v>
      </c>
      <c r="J184" s="94">
        <f t="shared" si="3"/>
        <v>79.650000000000006</v>
      </c>
    </row>
    <row r="185" spans="2:10" s="55" customFormat="1" ht="16.5" x14ac:dyDescent="0.35">
      <c r="B185" s="89" t="s">
        <v>77</v>
      </c>
      <c r="C185" s="90" t="s">
        <v>0</v>
      </c>
      <c r="D185" s="60" t="s">
        <v>36</v>
      </c>
      <c r="E185" s="91" t="s">
        <v>64</v>
      </c>
      <c r="F185" s="92">
        <v>1</v>
      </c>
      <c r="G185" s="93">
        <v>204602</v>
      </c>
      <c r="H185" s="71"/>
      <c r="I185" s="64">
        <v>1.593</v>
      </c>
      <c r="J185" s="94">
        <f t="shared" si="3"/>
        <v>1.593</v>
      </c>
    </row>
    <row r="186" spans="2:10" s="32" customFormat="1" ht="16.5" x14ac:dyDescent="0.35">
      <c r="B186" s="89" t="s">
        <v>34</v>
      </c>
      <c r="C186" s="90" t="s">
        <v>0</v>
      </c>
      <c r="D186" s="60" t="s">
        <v>36</v>
      </c>
      <c r="E186" s="91" t="s">
        <v>62</v>
      </c>
      <c r="F186" s="92">
        <v>45</v>
      </c>
      <c r="G186" s="93">
        <v>204602</v>
      </c>
      <c r="H186" s="63"/>
      <c r="I186" s="64">
        <v>1.931</v>
      </c>
      <c r="J186" s="94">
        <f t="shared" si="3"/>
        <v>86.894999999999996</v>
      </c>
    </row>
    <row r="187" spans="2:10" s="32" customFormat="1" ht="16.5" x14ac:dyDescent="0.35">
      <c r="B187" s="89" t="s">
        <v>32</v>
      </c>
      <c r="C187" s="90" t="s">
        <v>0</v>
      </c>
      <c r="D187" s="60" t="s">
        <v>36</v>
      </c>
      <c r="E187" s="91" t="s">
        <v>63</v>
      </c>
      <c r="F187" s="92">
        <v>200</v>
      </c>
      <c r="G187" s="93">
        <v>204602</v>
      </c>
      <c r="H187" s="63"/>
      <c r="I187" s="64">
        <v>1.593</v>
      </c>
      <c r="J187" s="94">
        <f t="shared" si="3"/>
        <v>318.60000000000002</v>
      </c>
    </row>
    <row r="188" spans="2:10" s="32" customFormat="1" ht="16.5" x14ac:dyDescent="0.35">
      <c r="B188" s="89" t="s">
        <v>12</v>
      </c>
      <c r="C188" s="90" t="s">
        <v>0</v>
      </c>
      <c r="D188" s="60" t="s">
        <v>36</v>
      </c>
      <c r="E188" s="91" t="s">
        <v>61</v>
      </c>
      <c r="F188" s="92">
        <v>50</v>
      </c>
      <c r="G188" s="93">
        <v>204602</v>
      </c>
      <c r="H188" s="63"/>
      <c r="I188" s="64">
        <v>1.593</v>
      </c>
      <c r="J188" s="94">
        <f t="shared" si="3"/>
        <v>79.650000000000006</v>
      </c>
    </row>
    <row r="189" spans="2:10" s="32" customFormat="1" ht="16.5" x14ac:dyDescent="0.35">
      <c r="B189" s="89" t="s">
        <v>33</v>
      </c>
      <c r="C189" s="90" t="s">
        <v>0</v>
      </c>
      <c r="D189" s="60" t="s">
        <v>36</v>
      </c>
      <c r="E189" s="91" t="s">
        <v>61</v>
      </c>
      <c r="F189" s="92">
        <v>50</v>
      </c>
      <c r="G189" s="93">
        <v>204602</v>
      </c>
      <c r="H189" s="63"/>
      <c r="I189" s="64">
        <v>1.593</v>
      </c>
      <c r="J189" s="94">
        <f t="shared" si="3"/>
        <v>79.650000000000006</v>
      </c>
    </row>
    <row r="190" spans="2:10" s="32" customFormat="1" ht="16.5" x14ac:dyDescent="0.35">
      <c r="B190" s="89" t="s">
        <v>34</v>
      </c>
      <c r="C190" s="90" t="s">
        <v>0</v>
      </c>
      <c r="D190" s="60" t="s">
        <v>36</v>
      </c>
      <c r="E190" s="91" t="s">
        <v>62</v>
      </c>
      <c r="F190" s="92">
        <v>50</v>
      </c>
      <c r="G190" s="93">
        <v>204602</v>
      </c>
      <c r="H190" s="63"/>
      <c r="I190" s="64">
        <v>1.931</v>
      </c>
      <c r="J190" s="94">
        <f t="shared" si="3"/>
        <v>96.55</v>
      </c>
    </row>
    <row r="191" spans="2:10" s="32" customFormat="1" ht="16.5" x14ac:dyDescent="0.35">
      <c r="B191" s="89" t="s">
        <v>12</v>
      </c>
      <c r="C191" s="90" t="s">
        <v>0</v>
      </c>
      <c r="D191" s="60" t="s">
        <v>36</v>
      </c>
      <c r="E191" s="91" t="s">
        <v>61</v>
      </c>
      <c r="F191" s="92">
        <v>1</v>
      </c>
      <c r="G191" s="93">
        <v>204602</v>
      </c>
      <c r="H191" s="63"/>
      <c r="I191" s="64">
        <v>1.593</v>
      </c>
      <c r="J191" s="94">
        <f t="shared" si="3"/>
        <v>1.593</v>
      </c>
    </row>
    <row r="192" spans="2:10" s="32" customFormat="1" ht="16.5" x14ac:dyDescent="0.35">
      <c r="B192" s="89" t="s">
        <v>34</v>
      </c>
      <c r="C192" s="90" t="s">
        <v>0</v>
      </c>
      <c r="D192" s="60" t="s">
        <v>36</v>
      </c>
      <c r="E192" s="91" t="s">
        <v>62</v>
      </c>
      <c r="F192" s="92">
        <v>45</v>
      </c>
      <c r="G192" s="93">
        <v>204602</v>
      </c>
      <c r="H192" s="63"/>
      <c r="I192" s="64">
        <v>1.931</v>
      </c>
      <c r="J192" s="94">
        <f t="shared" si="3"/>
        <v>86.894999999999996</v>
      </c>
    </row>
    <row r="193" spans="2:10" s="55" customFormat="1" ht="16.5" x14ac:dyDescent="0.35">
      <c r="B193" s="89" t="s">
        <v>12</v>
      </c>
      <c r="C193" s="90" t="s">
        <v>0</v>
      </c>
      <c r="D193" s="60" t="s">
        <v>36</v>
      </c>
      <c r="E193" s="91" t="s">
        <v>61</v>
      </c>
      <c r="F193" s="92">
        <v>1</v>
      </c>
      <c r="G193" s="93">
        <v>204602</v>
      </c>
      <c r="H193" s="71"/>
      <c r="I193" s="64">
        <v>1.593</v>
      </c>
      <c r="J193" s="94">
        <f t="shared" si="3"/>
        <v>1.593</v>
      </c>
    </row>
    <row r="194" spans="2:10" s="32" customFormat="1" ht="16.5" x14ac:dyDescent="0.35">
      <c r="B194" s="89" t="s">
        <v>12</v>
      </c>
      <c r="C194" s="90" t="s">
        <v>0</v>
      </c>
      <c r="D194" s="60" t="s">
        <v>36</v>
      </c>
      <c r="E194" s="91" t="s">
        <v>61</v>
      </c>
      <c r="F194" s="92">
        <v>1</v>
      </c>
      <c r="G194" s="93">
        <v>204602</v>
      </c>
      <c r="H194" s="63"/>
      <c r="I194" s="64">
        <v>1.593</v>
      </c>
      <c r="J194" s="94">
        <f t="shared" si="3"/>
        <v>1.593</v>
      </c>
    </row>
    <row r="195" spans="2:10" s="32" customFormat="1" ht="16.5" x14ac:dyDescent="0.35">
      <c r="B195" s="89" t="s">
        <v>34</v>
      </c>
      <c r="C195" s="90" t="s">
        <v>0</v>
      </c>
      <c r="D195" s="60" t="s">
        <v>36</v>
      </c>
      <c r="E195" s="91" t="s">
        <v>62</v>
      </c>
      <c r="F195" s="92">
        <v>45</v>
      </c>
      <c r="G195" s="93">
        <v>204602</v>
      </c>
      <c r="H195" s="63"/>
      <c r="I195" s="64">
        <v>1.931</v>
      </c>
      <c r="J195" s="94">
        <f t="shared" si="3"/>
        <v>86.894999999999996</v>
      </c>
    </row>
    <row r="196" spans="2:10" s="32" customFormat="1" ht="16.5" x14ac:dyDescent="0.35">
      <c r="B196" s="89" t="s">
        <v>34</v>
      </c>
      <c r="C196" s="90" t="s">
        <v>0</v>
      </c>
      <c r="D196" s="60" t="s">
        <v>36</v>
      </c>
      <c r="E196" s="91" t="s">
        <v>62</v>
      </c>
      <c r="F196" s="92">
        <v>45</v>
      </c>
      <c r="G196" s="93">
        <v>204602</v>
      </c>
      <c r="H196" s="63"/>
      <c r="I196" s="64">
        <v>1.931</v>
      </c>
      <c r="J196" s="94">
        <f t="shared" si="3"/>
        <v>86.894999999999996</v>
      </c>
    </row>
    <row r="197" spans="2:10" s="32" customFormat="1" ht="16.5" x14ac:dyDescent="0.35">
      <c r="B197" s="89" t="s">
        <v>12</v>
      </c>
      <c r="C197" s="90" t="s">
        <v>0</v>
      </c>
      <c r="D197" s="60" t="s">
        <v>36</v>
      </c>
      <c r="E197" s="91" t="s">
        <v>61</v>
      </c>
      <c r="F197" s="92">
        <v>293</v>
      </c>
      <c r="G197" s="93">
        <v>204602</v>
      </c>
      <c r="H197" s="63"/>
      <c r="I197" s="64">
        <v>1.593</v>
      </c>
      <c r="J197" s="94">
        <f t="shared" si="3"/>
        <v>466.74899999999997</v>
      </c>
    </row>
    <row r="198" spans="2:10" s="32" customFormat="1" ht="16.5" x14ac:dyDescent="0.35">
      <c r="B198" s="89" t="s">
        <v>34</v>
      </c>
      <c r="C198" s="90" t="s">
        <v>0</v>
      </c>
      <c r="D198" s="60" t="s">
        <v>36</v>
      </c>
      <c r="E198" s="91" t="s">
        <v>62</v>
      </c>
      <c r="F198" s="92">
        <v>45</v>
      </c>
      <c r="G198" s="93">
        <v>204602</v>
      </c>
      <c r="H198" s="63"/>
      <c r="I198" s="64">
        <v>1.931</v>
      </c>
      <c r="J198" s="94">
        <f t="shared" si="3"/>
        <v>86.894999999999996</v>
      </c>
    </row>
    <row r="199" spans="2:10" s="32" customFormat="1" ht="16.5" x14ac:dyDescent="0.35">
      <c r="B199" s="89" t="s">
        <v>12</v>
      </c>
      <c r="C199" s="90" t="s">
        <v>0</v>
      </c>
      <c r="D199" s="60" t="s">
        <v>36</v>
      </c>
      <c r="E199" s="91" t="s">
        <v>61</v>
      </c>
      <c r="F199" s="92">
        <v>336</v>
      </c>
      <c r="G199" s="93">
        <v>204602</v>
      </c>
      <c r="H199" s="63"/>
      <c r="I199" s="64">
        <v>1.593</v>
      </c>
      <c r="J199" s="94">
        <f t="shared" si="3"/>
        <v>535.24800000000005</v>
      </c>
    </row>
    <row r="200" spans="2:10" s="55" customFormat="1" ht="16.5" x14ac:dyDescent="0.35">
      <c r="B200" s="89" t="s">
        <v>11</v>
      </c>
      <c r="C200" s="90" t="s">
        <v>0</v>
      </c>
      <c r="D200" s="60" t="s">
        <v>36</v>
      </c>
      <c r="E200" s="91" t="s">
        <v>63</v>
      </c>
      <c r="F200" s="92">
        <v>1</v>
      </c>
      <c r="G200" s="93">
        <v>204602</v>
      </c>
      <c r="H200" s="71"/>
      <c r="I200" s="64">
        <v>1.593</v>
      </c>
      <c r="J200" s="94">
        <f t="shared" si="3"/>
        <v>1.593</v>
      </c>
    </row>
    <row r="201" spans="2:10" s="32" customFormat="1" ht="16.5" x14ac:dyDescent="0.35">
      <c r="B201" s="89" t="s">
        <v>34</v>
      </c>
      <c r="C201" s="90" t="s">
        <v>0</v>
      </c>
      <c r="D201" s="60" t="s">
        <v>36</v>
      </c>
      <c r="E201" s="91" t="s">
        <v>62</v>
      </c>
      <c r="F201" s="92">
        <v>45</v>
      </c>
      <c r="G201" s="93">
        <v>204602</v>
      </c>
      <c r="H201" s="63"/>
      <c r="I201" s="64">
        <v>1.931</v>
      </c>
      <c r="J201" s="94">
        <f t="shared" si="3"/>
        <v>86.894999999999996</v>
      </c>
    </row>
    <row r="202" spans="2:10" s="32" customFormat="1" ht="16.5" x14ac:dyDescent="0.35">
      <c r="B202" s="89" t="s">
        <v>84</v>
      </c>
      <c r="C202" s="90" t="s">
        <v>0</v>
      </c>
      <c r="D202" s="60" t="s">
        <v>36</v>
      </c>
      <c r="E202" s="91" t="s">
        <v>61</v>
      </c>
      <c r="F202" s="92">
        <v>200</v>
      </c>
      <c r="G202" s="93">
        <v>204602</v>
      </c>
      <c r="H202" s="63"/>
      <c r="I202" s="64">
        <v>1.593</v>
      </c>
      <c r="J202" s="94">
        <f t="shared" si="3"/>
        <v>318.60000000000002</v>
      </c>
    </row>
    <row r="203" spans="2:10" s="32" customFormat="1" ht="17" thickBot="1" x14ac:dyDescent="0.4">
      <c r="B203" s="95" t="s">
        <v>12</v>
      </c>
      <c r="C203" s="96" t="s">
        <v>0</v>
      </c>
      <c r="D203" s="74" t="s">
        <v>36</v>
      </c>
      <c r="E203" s="97" t="s">
        <v>61</v>
      </c>
      <c r="F203" s="98">
        <v>50</v>
      </c>
      <c r="G203" s="99">
        <v>204602</v>
      </c>
      <c r="H203" s="78"/>
      <c r="I203" s="79">
        <v>1.593</v>
      </c>
      <c r="J203" s="100">
        <f t="shared" si="3"/>
        <v>79.650000000000006</v>
      </c>
    </row>
    <row r="204" spans="2:10" s="18" customFormat="1" ht="16.5" x14ac:dyDescent="0.35">
      <c r="B204" s="19"/>
      <c r="C204" s="19"/>
      <c r="D204" s="20"/>
      <c r="E204" s="21"/>
      <c r="F204" s="22">
        <f>SUM(F173:F203)</f>
        <v>2100</v>
      </c>
      <c r="G204" s="17" t="s">
        <v>29</v>
      </c>
      <c r="H204" s="44">
        <v>238</v>
      </c>
      <c r="I204" s="25" t="s">
        <v>1</v>
      </c>
      <c r="J204" s="48">
        <f>SUM(J173:J203)</f>
        <v>3499.0899999999997</v>
      </c>
    </row>
    <row r="205" spans="2:10" s="32" customFormat="1" ht="16.5" x14ac:dyDescent="0.35">
      <c r="B205" s="89" t="s">
        <v>15</v>
      </c>
      <c r="C205" s="90" t="s">
        <v>0</v>
      </c>
      <c r="D205" s="60" t="s">
        <v>36</v>
      </c>
      <c r="E205" s="91" t="s">
        <v>66</v>
      </c>
      <c r="F205" s="92">
        <v>393</v>
      </c>
      <c r="G205" s="93">
        <v>225301</v>
      </c>
      <c r="H205" s="63"/>
      <c r="I205" s="64">
        <v>1.0229999999999999</v>
      </c>
      <c r="J205" s="94">
        <f t="shared" si="3"/>
        <v>402.03899999999999</v>
      </c>
    </row>
    <row r="206" spans="2:10" s="32" customFormat="1" ht="16.5" x14ac:dyDescent="0.35">
      <c r="B206" s="89" t="s">
        <v>15</v>
      </c>
      <c r="C206" s="90" t="s">
        <v>0</v>
      </c>
      <c r="D206" s="60" t="s">
        <v>36</v>
      </c>
      <c r="E206" s="91" t="s">
        <v>66</v>
      </c>
      <c r="F206" s="92">
        <v>1049</v>
      </c>
      <c r="G206" s="93">
        <v>225301</v>
      </c>
      <c r="H206" s="63"/>
      <c r="I206" s="64">
        <v>1.0229999999999999</v>
      </c>
      <c r="J206" s="94">
        <f t="shared" si="3"/>
        <v>1073.127</v>
      </c>
    </row>
    <row r="207" spans="2:10" s="32" customFormat="1" ht="16.5" x14ac:dyDescent="0.35">
      <c r="B207" s="89" t="s">
        <v>49</v>
      </c>
      <c r="C207" s="90" t="s">
        <v>0</v>
      </c>
      <c r="D207" s="60" t="s">
        <v>36</v>
      </c>
      <c r="E207" s="91" t="s">
        <v>54</v>
      </c>
      <c r="F207" s="92">
        <v>70</v>
      </c>
      <c r="G207" s="93">
        <v>225301</v>
      </c>
      <c r="H207" s="63"/>
      <c r="I207" s="64">
        <v>1.248</v>
      </c>
      <c r="J207" s="94">
        <f t="shared" si="3"/>
        <v>87.36</v>
      </c>
    </row>
    <row r="208" spans="2:10" s="32" customFormat="1" ht="16.5" x14ac:dyDescent="0.35">
      <c r="B208" s="89" t="s">
        <v>4</v>
      </c>
      <c r="C208" s="90" t="s">
        <v>0</v>
      </c>
      <c r="D208" s="60" t="s">
        <v>36</v>
      </c>
      <c r="E208" s="91" t="s">
        <v>53</v>
      </c>
      <c r="F208" s="92">
        <v>1</v>
      </c>
      <c r="G208" s="93">
        <v>225301</v>
      </c>
      <c r="H208" s="63"/>
      <c r="I208" s="64">
        <v>1.0940000000000001</v>
      </c>
      <c r="J208" s="94">
        <f t="shared" si="3"/>
        <v>1.0940000000000001</v>
      </c>
    </row>
    <row r="209" spans="2:10" s="32" customFormat="1" ht="16.5" x14ac:dyDescent="0.35">
      <c r="B209" s="89" t="s">
        <v>4</v>
      </c>
      <c r="C209" s="90" t="s">
        <v>0</v>
      </c>
      <c r="D209" s="60" t="s">
        <v>36</v>
      </c>
      <c r="E209" s="91" t="s">
        <v>53</v>
      </c>
      <c r="F209" s="92">
        <v>1</v>
      </c>
      <c r="G209" s="93">
        <v>225301</v>
      </c>
      <c r="H209" s="63"/>
      <c r="I209" s="64">
        <v>1.0940000000000001</v>
      </c>
      <c r="J209" s="94">
        <f t="shared" si="3"/>
        <v>1.0940000000000001</v>
      </c>
    </row>
    <row r="210" spans="2:10" s="32" customFormat="1" ht="16.5" x14ac:dyDescent="0.35">
      <c r="B210" s="89" t="s">
        <v>14</v>
      </c>
      <c r="C210" s="90" t="s">
        <v>0</v>
      </c>
      <c r="D210" s="60" t="s">
        <v>36</v>
      </c>
      <c r="E210" s="91" t="s">
        <v>53</v>
      </c>
      <c r="F210" s="92">
        <v>260</v>
      </c>
      <c r="G210" s="93">
        <v>225301</v>
      </c>
      <c r="H210" s="63"/>
      <c r="I210" s="64">
        <v>1.0940000000000001</v>
      </c>
      <c r="J210" s="94">
        <f t="shared" ref="J210:J263" si="4">F210*I210</f>
        <v>284.44</v>
      </c>
    </row>
    <row r="211" spans="2:10" s="32" customFormat="1" ht="16.5" x14ac:dyDescent="0.35">
      <c r="B211" s="89" t="s">
        <v>4</v>
      </c>
      <c r="C211" s="90" t="s">
        <v>0</v>
      </c>
      <c r="D211" s="60" t="s">
        <v>36</v>
      </c>
      <c r="E211" s="91" t="s">
        <v>53</v>
      </c>
      <c r="F211" s="92">
        <v>1</v>
      </c>
      <c r="G211" s="93">
        <v>225301</v>
      </c>
      <c r="H211" s="63"/>
      <c r="I211" s="64">
        <v>1.0940000000000001</v>
      </c>
      <c r="J211" s="94">
        <f t="shared" si="4"/>
        <v>1.0940000000000001</v>
      </c>
    </row>
    <row r="212" spans="2:10" s="32" customFormat="1" ht="16.5" x14ac:dyDescent="0.35">
      <c r="B212" s="89" t="s">
        <v>14</v>
      </c>
      <c r="C212" s="90" t="s">
        <v>0</v>
      </c>
      <c r="D212" s="60" t="s">
        <v>36</v>
      </c>
      <c r="E212" s="91" t="s">
        <v>53</v>
      </c>
      <c r="F212" s="92">
        <v>1</v>
      </c>
      <c r="G212" s="93">
        <v>225301</v>
      </c>
      <c r="H212" s="63"/>
      <c r="I212" s="64">
        <v>1.0940000000000001</v>
      </c>
      <c r="J212" s="94">
        <f t="shared" si="4"/>
        <v>1.0940000000000001</v>
      </c>
    </row>
    <row r="213" spans="2:10" s="32" customFormat="1" ht="16.5" x14ac:dyDescent="0.35">
      <c r="B213" s="89" t="s">
        <v>17</v>
      </c>
      <c r="C213" s="90" t="s">
        <v>0</v>
      </c>
      <c r="D213" s="60" t="s">
        <v>36</v>
      </c>
      <c r="E213" s="91" t="s">
        <v>67</v>
      </c>
      <c r="F213" s="92">
        <v>201</v>
      </c>
      <c r="G213" s="93">
        <v>225301</v>
      </c>
      <c r="H213" s="63"/>
      <c r="I213" s="64">
        <v>1.06</v>
      </c>
      <c r="J213" s="94">
        <f t="shared" si="4"/>
        <v>213.06</v>
      </c>
    </row>
    <row r="214" spans="2:10" s="32" customFormat="1" ht="16.5" x14ac:dyDescent="0.35">
      <c r="B214" s="89" t="s">
        <v>14</v>
      </c>
      <c r="C214" s="90" t="s">
        <v>0</v>
      </c>
      <c r="D214" s="60" t="s">
        <v>36</v>
      </c>
      <c r="E214" s="91" t="s">
        <v>53</v>
      </c>
      <c r="F214" s="92">
        <v>1</v>
      </c>
      <c r="G214" s="93">
        <v>225301</v>
      </c>
      <c r="H214" s="63"/>
      <c r="I214" s="64">
        <v>1.0940000000000001</v>
      </c>
      <c r="J214" s="94">
        <f t="shared" si="4"/>
        <v>1.0940000000000001</v>
      </c>
    </row>
    <row r="215" spans="2:10" s="32" customFormat="1" ht="16.5" x14ac:dyDescent="0.35">
      <c r="B215" s="89" t="s">
        <v>14</v>
      </c>
      <c r="C215" s="90" t="s">
        <v>0</v>
      </c>
      <c r="D215" s="60" t="s">
        <v>36</v>
      </c>
      <c r="E215" s="91" t="s">
        <v>53</v>
      </c>
      <c r="F215" s="92">
        <v>46</v>
      </c>
      <c r="G215" s="93">
        <v>225301</v>
      </c>
      <c r="H215" s="63"/>
      <c r="I215" s="64">
        <v>1.0940000000000001</v>
      </c>
      <c r="J215" s="94">
        <f t="shared" si="4"/>
        <v>50.324000000000005</v>
      </c>
    </row>
    <row r="216" spans="2:10" s="32" customFormat="1" ht="16.5" x14ac:dyDescent="0.35">
      <c r="B216" s="89" t="s">
        <v>4</v>
      </c>
      <c r="C216" s="90" t="s">
        <v>0</v>
      </c>
      <c r="D216" s="60" t="s">
        <v>36</v>
      </c>
      <c r="E216" s="91" t="s">
        <v>53</v>
      </c>
      <c r="F216" s="92">
        <v>104</v>
      </c>
      <c r="G216" s="93">
        <v>225301</v>
      </c>
      <c r="H216" s="63"/>
      <c r="I216" s="64">
        <v>1.0940000000000001</v>
      </c>
      <c r="J216" s="94">
        <f t="shared" si="4"/>
        <v>113.77600000000001</v>
      </c>
    </row>
    <row r="217" spans="2:10" s="32" customFormat="1" ht="16.5" x14ac:dyDescent="0.35">
      <c r="B217" s="89" t="s">
        <v>4</v>
      </c>
      <c r="C217" s="90" t="s">
        <v>0</v>
      </c>
      <c r="D217" s="60" t="s">
        <v>36</v>
      </c>
      <c r="E217" s="91" t="s">
        <v>53</v>
      </c>
      <c r="F217" s="92">
        <v>273</v>
      </c>
      <c r="G217" s="93">
        <v>225301</v>
      </c>
      <c r="H217" s="63"/>
      <c r="I217" s="64">
        <v>1.0940000000000001</v>
      </c>
      <c r="J217" s="94">
        <f t="shared" si="4"/>
        <v>298.66200000000003</v>
      </c>
    </row>
    <row r="218" spans="2:10" s="32" customFormat="1" ht="16.5" x14ac:dyDescent="0.35">
      <c r="B218" s="89" t="s">
        <v>4</v>
      </c>
      <c r="C218" s="90" t="s">
        <v>0</v>
      </c>
      <c r="D218" s="60" t="s">
        <v>36</v>
      </c>
      <c r="E218" s="91" t="s">
        <v>53</v>
      </c>
      <c r="F218" s="92">
        <v>7</v>
      </c>
      <c r="G218" s="93">
        <v>225301</v>
      </c>
      <c r="H218" s="63"/>
      <c r="I218" s="64">
        <v>1.0940000000000001</v>
      </c>
      <c r="J218" s="94">
        <f t="shared" si="4"/>
        <v>7.6580000000000004</v>
      </c>
    </row>
    <row r="219" spans="2:10" s="32" customFormat="1" ht="16.5" x14ac:dyDescent="0.35">
      <c r="B219" s="89" t="s">
        <v>14</v>
      </c>
      <c r="C219" s="90" t="s">
        <v>0</v>
      </c>
      <c r="D219" s="60" t="s">
        <v>36</v>
      </c>
      <c r="E219" s="91" t="s">
        <v>53</v>
      </c>
      <c r="F219" s="92">
        <v>1</v>
      </c>
      <c r="G219" s="93">
        <v>225301</v>
      </c>
      <c r="H219" s="63"/>
      <c r="I219" s="64">
        <v>1.0940000000000001</v>
      </c>
      <c r="J219" s="94">
        <f t="shared" si="4"/>
        <v>1.0940000000000001</v>
      </c>
    </row>
    <row r="220" spans="2:10" s="55" customFormat="1" ht="16.5" x14ac:dyDescent="0.35">
      <c r="B220" s="89" t="s">
        <v>14</v>
      </c>
      <c r="C220" s="90" t="s">
        <v>0</v>
      </c>
      <c r="D220" s="60" t="s">
        <v>36</v>
      </c>
      <c r="E220" s="91" t="s">
        <v>53</v>
      </c>
      <c r="F220" s="92">
        <v>1</v>
      </c>
      <c r="G220" s="93">
        <v>225301</v>
      </c>
      <c r="H220" s="71"/>
      <c r="I220" s="64">
        <v>1.0940000000000001</v>
      </c>
      <c r="J220" s="94">
        <f t="shared" si="4"/>
        <v>1.0940000000000001</v>
      </c>
    </row>
    <row r="221" spans="2:10" s="32" customFormat="1" ht="16.5" x14ac:dyDescent="0.35">
      <c r="B221" s="89" t="s">
        <v>4</v>
      </c>
      <c r="C221" s="90" t="s">
        <v>0</v>
      </c>
      <c r="D221" s="60" t="s">
        <v>36</v>
      </c>
      <c r="E221" s="91" t="s">
        <v>53</v>
      </c>
      <c r="F221" s="92">
        <v>127</v>
      </c>
      <c r="G221" s="93">
        <v>225301</v>
      </c>
      <c r="H221" s="63"/>
      <c r="I221" s="64">
        <v>1.0940000000000001</v>
      </c>
      <c r="J221" s="94">
        <f t="shared" si="4"/>
        <v>138.93800000000002</v>
      </c>
    </row>
    <row r="222" spans="2:10" s="32" customFormat="1" ht="16.5" x14ac:dyDescent="0.35">
      <c r="B222" s="89" t="s">
        <v>4</v>
      </c>
      <c r="C222" s="90" t="s">
        <v>0</v>
      </c>
      <c r="D222" s="60" t="s">
        <v>36</v>
      </c>
      <c r="E222" s="91" t="s">
        <v>53</v>
      </c>
      <c r="F222" s="92">
        <v>89</v>
      </c>
      <c r="G222" s="93">
        <v>225301</v>
      </c>
      <c r="H222" s="63"/>
      <c r="I222" s="64">
        <v>1.0940000000000001</v>
      </c>
      <c r="J222" s="94">
        <f t="shared" si="4"/>
        <v>97.366000000000014</v>
      </c>
    </row>
    <row r="223" spans="2:10" s="32" customFormat="1" ht="16.5" x14ac:dyDescent="0.35">
      <c r="B223" s="89" t="s">
        <v>4</v>
      </c>
      <c r="C223" s="90" t="s">
        <v>0</v>
      </c>
      <c r="D223" s="60" t="s">
        <v>36</v>
      </c>
      <c r="E223" s="91" t="s">
        <v>53</v>
      </c>
      <c r="F223" s="92">
        <v>1</v>
      </c>
      <c r="G223" s="93">
        <v>225301</v>
      </c>
      <c r="H223" s="63"/>
      <c r="I223" s="64">
        <v>1.0940000000000001</v>
      </c>
      <c r="J223" s="94">
        <f t="shared" si="4"/>
        <v>1.0940000000000001</v>
      </c>
    </row>
    <row r="224" spans="2:10" s="32" customFormat="1" ht="17" thickBot="1" x14ac:dyDescent="0.4">
      <c r="B224" s="95" t="s">
        <v>14</v>
      </c>
      <c r="C224" s="96" t="s">
        <v>0</v>
      </c>
      <c r="D224" s="74" t="s">
        <v>36</v>
      </c>
      <c r="E224" s="97" t="s">
        <v>53</v>
      </c>
      <c r="F224" s="98">
        <v>500</v>
      </c>
      <c r="G224" s="99">
        <v>225301</v>
      </c>
      <c r="H224" s="78"/>
      <c r="I224" s="79">
        <v>1.0940000000000001</v>
      </c>
      <c r="J224" s="100">
        <f t="shared" si="4"/>
        <v>547</v>
      </c>
    </row>
    <row r="225" spans="2:10" s="18" customFormat="1" ht="16.5" x14ac:dyDescent="0.35">
      <c r="B225" s="19"/>
      <c r="C225" s="19"/>
      <c r="D225" s="20"/>
      <c r="E225" s="21"/>
      <c r="F225" s="22">
        <f>SUM(F205:F224)</f>
        <v>3127</v>
      </c>
      <c r="G225" s="17" t="s">
        <v>30</v>
      </c>
      <c r="H225" s="44">
        <v>238</v>
      </c>
      <c r="I225" s="25" t="s">
        <v>1</v>
      </c>
      <c r="J225" s="48">
        <f>SUM(J205:J224)</f>
        <v>3322.502</v>
      </c>
    </row>
    <row r="226" spans="2:10" s="32" customFormat="1" ht="16.5" x14ac:dyDescent="0.35">
      <c r="B226" s="89" t="s">
        <v>42</v>
      </c>
      <c r="C226" s="90" t="s">
        <v>0</v>
      </c>
      <c r="D226" s="60" t="s">
        <v>36</v>
      </c>
      <c r="E226" s="91" t="s">
        <v>55</v>
      </c>
      <c r="F226" s="92">
        <v>932</v>
      </c>
      <c r="G226" s="93">
        <v>270023</v>
      </c>
      <c r="H226" s="63"/>
      <c r="I226" s="64">
        <v>0.95199999999999996</v>
      </c>
      <c r="J226" s="94">
        <f t="shared" si="4"/>
        <v>887.26400000000001</v>
      </c>
    </row>
    <row r="227" spans="2:10" s="32" customFormat="1" ht="17" thickBot="1" x14ac:dyDescent="0.4">
      <c r="B227" s="95" t="s">
        <v>14</v>
      </c>
      <c r="C227" s="96" t="s">
        <v>0</v>
      </c>
      <c r="D227" s="74" t="s">
        <v>36</v>
      </c>
      <c r="E227" s="97" t="s">
        <v>53</v>
      </c>
      <c r="F227" s="98">
        <v>1988</v>
      </c>
      <c r="G227" s="99">
        <v>270023</v>
      </c>
      <c r="H227" s="78"/>
      <c r="I227" s="79">
        <v>1.0940000000000001</v>
      </c>
      <c r="J227" s="100">
        <f t="shared" si="4"/>
        <v>2174.8720000000003</v>
      </c>
    </row>
    <row r="228" spans="2:10" s="18" customFormat="1" ht="16.5" x14ac:dyDescent="0.35">
      <c r="B228" s="19"/>
      <c r="C228" s="19"/>
      <c r="D228" s="20"/>
      <c r="E228" s="26"/>
      <c r="F228" s="22">
        <f>SUM(F226:F227)</f>
        <v>2920</v>
      </c>
      <c r="G228" s="17" t="s">
        <v>31</v>
      </c>
      <c r="H228" s="44">
        <v>238</v>
      </c>
      <c r="I228" s="25" t="s">
        <v>1</v>
      </c>
      <c r="J228" s="48">
        <f>SUM(J226:J227)</f>
        <v>3062.1360000000004</v>
      </c>
    </row>
    <row r="229" spans="2:10" s="32" customFormat="1" ht="16.5" x14ac:dyDescent="0.35">
      <c r="B229" s="89" t="s">
        <v>14</v>
      </c>
      <c r="C229" s="90" t="s">
        <v>0</v>
      </c>
      <c r="D229" s="60" t="s">
        <v>36</v>
      </c>
      <c r="E229" s="91" t="s">
        <v>53</v>
      </c>
      <c r="F229" s="92">
        <v>330</v>
      </c>
      <c r="G229" s="93">
        <v>241225</v>
      </c>
      <c r="H229" s="63"/>
      <c r="I229" s="64">
        <v>1.0940000000000001</v>
      </c>
      <c r="J229" s="94">
        <f t="shared" si="4"/>
        <v>361.02000000000004</v>
      </c>
    </row>
    <row r="230" spans="2:10" s="32" customFormat="1" ht="16.5" x14ac:dyDescent="0.35">
      <c r="B230" s="89" t="s">
        <v>14</v>
      </c>
      <c r="C230" s="90" t="s">
        <v>0</v>
      </c>
      <c r="D230" s="60" t="s">
        <v>36</v>
      </c>
      <c r="E230" s="91" t="s">
        <v>53</v>
      </c>
      <c r="F230" s="92">
        <v>1075</v>
      </c>
      <c r="G230" s="93">
        <v>241225</v>
      </c>
      <c r="H230" s="63"/>
      <c r="I230" s="64">
        <v>1.0940000000000001</v>
      </c>
      <c r="J230" s="94">
        <f t="shared" si="4"/>
        <v>1176.0500000000002</v>
      </c>
    </row>
    <row r="231" spans="2:10" s="32" customFormat="1" ht="16.5" x14ac:dyDescent="0.35">
      <c r="B231" s="89" t="s">
        <v>49</v>
      </c>
      <c r="C231" s="90" t="s">
        <v>0</v>
      </c>
      <c r="D231" s="60" t="s">
        <v>36</v>
      </c>
      <c r="E231" s="91" t="s">
        <v>54</v>
      </c>
      <c r="F231" s="92">
        <v>541</v>
      </c>
      <c r="G231" s="93">
        <v>241225</v>
      </c>
      <c r="H231" s="63"/>
      <c r="I231" s="64">
        <v>1.248</v>
      </c>
      <c r="J231" s="94">
        <f t="shared" si="4"/>
        <v>675.16800000000001</v>
      </c>
    </row>
    <row r="232" spans="2:10" s="32" customFormat="1" ht="16.5" x14ac:dyDescent="0.35">
      <c r="B232" s="89" t="s">
        <v>4</v>
      </c>
      <c r="C232" s="90" t="s">
        <v>0</v>
      </c>
      <c r="D232" s="60" t="s">
        <v>36</v>
      </c>
      <c r="E232" s="91" t="s">
        <v>53</v>
      </c>
      <c r="F232" s="92">
        <v>1</v>
      </c>
      <c r="G232" s="93">
        <v>241225</v>
      </c>
      <c r="H232" s="63"/>
      <c r="I232" s="64">
        <v>1.0940000000000001</v>
      </c>
      <c r="J232" s="94">
        <f t="shared" si="4"/>
        <v>1.0940000000000001</v>
      </c>
    </row>
    <row r="233" spans="2:10" s="55" customFormat="1" ht="16.5" x14ac:dyDescent="0.35">
      <c r="B233" s="89" t="s">
        <v>4</v>
      </c>
      <c r="C233" s="90" t="s">
        <v>0</v>
      </c>
      <c r="D233" s="60" t="s">
        <v>36</v>
      </c>
      <c r="E233" s="91" t="s">
        <v>53</v>
      </c>
      <c r="F233" s="92">
        <v>1</v>
      </c>
      <c r="G233" s="93">
        <v>241225</v>
      </c>
      <c r="H233" s="71"/>
      <c r="I233" s="64">
        <v>1.0940000000000001</v>
      </c>
      <c r="J233" s="94">
        <f t="shared" si="4"/>
        <v>1.0940000000000001</v>
      </c>
    </row>
    <row r="234" spans="2:10" s="32" customFormat="1" ht="16.5" x14ac:dyDescent="0.35">
      <c r="B234" s="89" t="s">
        <v>14</v>
      </c>
      <c r="C234" s="90" t="s">
        <v>0</v>
      </c>
      <c r="D234" s="60" t="s">
        <v>36</v>
      </c>
      <c r="E234" s="91" t="s">
        <v>53</v>
      </c>
      <c r="F234" s="92">
        <v>62</v>
      </c>
      <c r="G234" s="93">
        <v>241225</v>
      </c>
      <c r="H234" s="63"/>
      <c r="I234" s="64">
        <v>1.0940000000000001</v>
      </c>
      <c r="J234" s="94">
        <f t="shared" si="4"/>
        <v>67.828000000000003</v>
      </c>
    </row>
    <row r="235" spans="2:10" s="32" customFormat="1" ht="16.5" x14ac:dyDescent="0.35">
      <c r="B235" s="89" t="s">
        <v>4</v>
      </c>
      <c r="C235" s="90" t="s">
        <v>0</v>
      </c>
      <c r="D235" s="60" t="s">
        <v>36</v>
      </c>
      <c r="E235" s="91" t="s">
        <v>53</v>
      </c>
      <c r="F235" s="92">
        <v>1</v>
      </c>
      <c r="G235" s="93">
        <v>241225</v>
      </c>
      <c r="H235" s="63"/>
      <c r="I235" s="64">
        <v>1.0940000000000001</v>
      </c>
      <c r="J235" s="94">
        <f t="shared" si="4"/>
        <v>1.0940000000000001</v>
      </c>
    </row>
    <row r="236" spans="2:10" s="32" customFormat="1" ht="16.5" x14ac:dyDescent="0.35">
      <c r="B236" s="89" t="s">
        <v>4</v>
      </c>
      <c r="C236" s="90" t="s">
        <v>0</v>
      </c>
      <c r="D236" s="60" t="s">
        <v>36</v>
      </c>
      <c r="E236" s="91" t="s">
        <v>53</v>
      </c>
      <c r="F236" s="92">
        <v>1</v>
      </c>
      <c r="G236" s="93">
        <v>241225</v>
      </c>
      <c r="H236" s="63"/>
      <c r="I236" s="64">
        <v>1.0940000000000001</v>
      </c>
      <c r="J236" s="94">
        <f t="shared" si="4"/>
        <v>1.0940000000000001</v>
      </c>
    </row>
    <row r="237" spans="2:10" s="32" customFormat="1" ht="17" thickBot="1" x14ac:dyDescent="0.4">
      <c r="B237" s="95" t="s">
        <v>14</v>
      </c>
      <c r="C237" s="96" t="s">
        <v>0</v>
      </c>
      <c r="D237" s="74" t="s">
        <v>36</v>
      </c>
      <c r="E237" s="97" t="s">
        <v>53</v>
      </c>
      <c r="F237" s="98">
        <v>1000</v>
      </c>
      <c r="G237" s="99">
        <v>241225</v>
      </c>
      <c r="H237" s="78"/>
      <c r="I237" s="79">
        <v>1.0940000000000001</v>
      </c>
      <c r="J237" s="100">
        <f t="shared" si="4"/>
        <v>1094</v>
      </c>
    </row>
    <row r="238" spans="2:10" s="18" customFormat="1" ht="16.5" x14ac:dyDescent="0.35">
      <c r="B238" s="19"/>
      <c r="C238" s="19"/>
      <c r="D238" s="20"/>
      <c r="E238" s="26"/>
      <c r="F238" s="22">
        <f>SUM(F229:F237)</f>
        <v>3012</v>
      </c>
      <c r="G238" s="17" t="s">
        <v>46</v>
      </c>
      <c r="H238" s="44">
        <v>238</v>
      </c>
      <c r="I238" s="25" t="s">
        <v>1</v>
      </c>
      <c r="J238" s="48">
        <f>SUM(J229:J237)</f>
        <v>3378.4420000000005</v>
      </c>
    </row>
    <row r="239" spans="2:10" s="32" customFormat="1" ht="16.5" x14ac:dyDescent="0.35">
      <c r="B239" s="89" t="s">
        <v>34</v>
      </c>
      <c r="C239" s="90" t="s">
        <v>0</v>
      </c>
      <c r="D239" s="60" t="s">
        <v>36</v>
      </c>
      <c r="E239" s="91" t="s">
        <v>62</v>
      </c>
      <c r="F239" s="92">
        <v>45</v>
      </c>
      <c r="G239" s="93">
        <v>236934</v>
      </c>
      <c r="H239" s="63"/>
      <c r="I239" s="64">
        <v>1.931</v>
      </c>
      <c r="J239" s="94">
        <f t="shared" si="4"/>
        <v>86.894999999999996</v>
      </c>
    </row>
    <row r="240" spans="2:10" s="32" customFormat="1" ht="16.5" x14ac:dyDescent="0.35">
      <c r="B240" s="89" t="s">
        <v>43</v>
      </c>
      <c r="C240" s="90" t="s">
        <v>0</v>
      </c>
      <c r="D240" s="60" t="s">
        <v>36</v>
      </c>
      <c r="E240" s="91" t="s">
        <v>62</v>
      </c>
      <c r="F240" s="92">
        <v>250</v>
      </c>
      <c r="G240" s="93">
        <v>236934</v>
      </c>
      <c r="H240" s="63"/>
      <c r="I240" s="64">
        <v>1.931</v>
      </c>
      <c r="J240" s="94">
        <f t="shared" si="4"/>
        <v>482.75</v>
      </c>
    </row>
    <row r="241" spans="1:10" s="32" customFormat="1" ht="16.5" x14ac:dyDescent="0.35">
      <c r="B241" s="89" t="s">
        <v>34</v>
      </c>
      <c r="C241" s="90" t="s">
        <v>0</v>
      </c>
      <c r="D241" s="60" t="s">
        <v>36</v>
      </c>
      <c r="E241" s="91" t="s">
        <v>62</v>
      </c>
      <c r="F241" s="92">
        <v>45</v>
      </c>
      <c r="G241" s="93">
        <v>236934</v>
      </c>
      <c r="H241" s="63"/>
      <c r="I241" s="64">
        <v>1.931</v>
      </c>
      <c r="J241" s="94">
        <f t="shared" si="4"/>
        <v>86.894999999999996</v>
      </c>
    </row>
    <row r="242" spans="1:10" s="32" customFormat="1" ht="16.5" x14ac:dyDescent="0.35">
      <c r="B242" s="89" t="s">
        <v>34</v>
      </c>
      <c r="C242" s="90" t="s">
        <v>0</v>
      </c>
      <c r="D242" s="60" t="s">
        <v>36</v>
      </c>
      <c r="E242" s="91" t="s">
        <v>62</v>
      </c>
      <c r="F242" s="92">
        <v>1</v>
      </c>
      <c r="G242" s="93">
        <v>236934</v>
      </c>
      <c r="H242" s="63"/>
      <c r="I242" s="64">
        <v>1.931</v>
      </c>
      <c r="J242" s="94">
        <f t="shared" si="4"/>
        <v>1.931</v>
      </c>
    </row>
    <row r="243" spans="1:10" s="32" customFormat="1" ht="16.5" x14ac:dyDescent="0.35">
      <c r="B243" s="89" t="s">
        <v>34</v>
      </c>
      <c r="C243" s="90" t="s">
        <v>0</v>
      </c>
      <c r="D243" s="60" t="s">
        <v>36</v>
      </c>
      <c r="E243" s="91" t="s">
        <v>62</v>
      </c>
      <c r="F243" s="92">
        <v>45</v>
      </c>
      <c r="G243" s="93">
        <v>236934</v>
      </c>
      <c r="H243" s="63"/>
      <c r="I243" s="64">
        <v>1.931</v>
      </c>
      <c r="J243" s="94">
        <f t="shared" si="4"/>
        <v>86.894999999999996</v>
      </c>
    </row>
    <row r="244" spans="1:10" s="32" customFormat="1" ht="16.5" x14ac:dyDescent="0.35">
      <c r="B244" s="89" t="s">
        <v>32</v>
      </c>
      <c r="C244" s="90" t="s">
        <v>0</v>
      </c>
      <c r="D244" s="60" t="s">
        <v>36</v>
      </c>
      <c r="E244" s="91" t="s">
        <v>63</v>
      </c>
      <c r="F244" s="92">
        <v>200</v>
      </c>
      <c r="G244" s="93">
        <v>236934</v>
      </c>
      <c r="H244" s="63"/>
      <c r="I244" s="64">
        <v>1.593</v>
      </c>
      <c r="J244" s="94">
        <f t="shared" si="4"/>
        <v>318.60000000000002</v>
      </c>
    </row>
    <row r="245" spans="1:10" s="55" customFormat="1" ht="16.5" x14ac:dyDescent="0.35">
      <c r="B245" s="89" t="s">
        <v>32</v>
      </c>
      <c r="C245" s="90" t="s">
        <v>0</v>
      </c>
      <c r="D245" s="60" t="s">
        <v>36</v>
      </c>
      <c r="E245" s="91" t="s">
        <v>63</v>
      </c>
      <c r="F245" s="92">
        <v>50</v>
      </c>
      <c r="G245" s="93">
        <v>236934</v>
      </c>
      <c r="H245" s="71"/>
      <c r="I245" s="64">
        <v>1.593</v>
      </c>
      <c r="J245" s="94">
        <f t="shared" si="4"/>
        <v>79.650000000000006</v>
      </c>
    </row>
    <row r="246" spans="1:10" s="32" customFormat="1" ht="16.5" x14ac:dyDescent="0.35">
      <c r="B246" s="89" t="s">
        <v>12</v>
      </c>
      <c r="C246" s="90" t="s">
        <v>0</v>
      </c>
      <c r="D246" s="60" t="s">
        <v>36</v>
      </c>
      <c r="E246" s="91" t="s">
        <v>61</v>
      </c>
      <c r="F246" s="92">
        <v>250</v>
      </c>
      <c r="G246" s="93">
        <v>236934</v>
      </c>
      <c r="H246" s="63"/>
      <c r="I246" s="64">
        <v>1.593</v>
      </c>
      <c r="J246" s="94">
        <f t="shared" si="4"/>
        <v>398.25</v>
      </c>
    </row>
    <row r="247" spans="1:10" s="55" customFormat="1" ht="16.5" x14ac:dyDescent="0.35">
      <c r="B247" s="89" t="s">
        <v>34</v>
      </c>
      <c r="C247" s="90" t="s">
        <v>0</v>
      </c>
      <c r="D247" s="60" t="s">
        <v>36</v>
      </c>
      <c r="E247" s="91" t="s">
        <v>62</v>
      </c>
      <c r="F247" s="92">
        <v>45</v>
      </c>
      <c r="G247" s="93">
        <v>236934</v>
      </c>
      <c r="H247" s="71"/>
      <c r="I247" s="64">
        <v>1.931</v>
      </c>
      <c r="J247" s="94">
        <f t="shared" si="4"/>
        <v>86.894999999999996</v>
      </c>
    </row>
    <row r="248" spans="1:10" s="55" customFormat="1" ht="16.5" x14ac:dyDescent="0.35">
      <c r="B248" s="89" t="s">
        <v>32</v>
      </c>
      <c r="C248" s="90" t="s">
        <v>0</v>
      </c>
      <c r="D248" s="60" t="s">
        <v>36</v>
      </c>
      <c r="E248" s="91" t="s">
        <v>63</v>
      </c>
      <c r="F248" s="92">
        <v>200</v>
      </c>
      <c r="G248" s="93">
        <v>236934</v>
      </c>
      <c r="H248" s="71"/>
      <c r="I248" s="64">
        <v>1.593</v>
      </c>
      <c r="J248" s="94">
        <f t="shared" si="4"/>
        <v>318.60000000000002</v>
      </c>
    </row>
    <row r="249" spans="1:10" s="32" customFormat="1" ht="16.5" x14ac:dyDescent="0.35">
      <c r="B249" s="89" t="s">
        <v>32</v>
      </c>
      <c r="C249" s="90" t="s">
        <v>0</v>
      </c>
      <c r="D249" s="60" t="s">
        <v>36</v>
      </c>
      <c r="E249" s="91" t="s">
        <v>63</v>
      </c>
      <c r="F249" s="92">
        <v>50</v>
      </c>
      <c r="G249" s="93">
        <v>236934</v>
      </c>
      <c r="H249" s="63"/>
      <c r="I249" s="64">
        <v>1.593</v>
      </c>
      <c r="J249" s="94">
        <f t="shared" si="4"/>
        <v>79.650000000000006</v>
      </c>
    </row>
    <row r="250" spans="1:10" s="55" customFormat="1" ht="16.5" x14ac:dyDescent="0.35">
      <c r="B250" s="89" t="s">
        <v>33</v>
      </c>
      <c r="C250" s="90" t="s">
        <v>0</v>
      </c>
      <c r="D250" s="60" t="s">
        <v>36</v>
      </c>
      <c r="E250" s="91" t="s">
        <v>61</v>
      </c>
      <c r="F250" s="92">
        <v>374</v>
      </c>
      <c r="G250" s="93">
        <v>236934</v>
      </c>
      <c r="H250" s="71"/>
      <c r="I250" s="64">
        <v>1.593</v>
      </c>
      <c r="J250" s="94">
        <f t="shared" si="4"/>
        <v>595.78200000000004</v>
      </c>
    </row>
    <row r="251" spans="1:10" s="32" customFormat="1" ht="16.5" x14ac:dyDescent="0.35">
      <c r="B251" s="89" t="s">
        <v>34</v>
      </c>
      <c r="C251" s="90" t="s">
        <v>0</v>
      </c>
      <c r="D251" s="60" t="s">
        <v>36</v>
      </c>
      <c r="E251" s="91" t="s">
        <v>62</v>
      </c>
      <c r="F251" s="92">
        <v>45</v>
      </c>
      <c r="G251" s="93">
        <v>236934</v>
      </c>
      <c r="H251" s="63"/>
      <c r="I251" s="64">
        <v>1.931</v>
      </c>
      <c r="J251" s="94">
        <f t="shared" si="4"/>
        <v>86.894999999999996</v>
      </c>
    </row>
    <row r="252" spans="1:10" s="32" customFormat="1" ht="16.5" x14ac:dyDescent="0.35">
      <c r="B252" s="89" t="s">
        <v>33</v>
      </c>
      <c r="C252" s="90" t="s">
        <v>0</v>
      </c>
      <c r="D252" s="60" t="s">
        <v>36</v>
      </c>
      <c r="E252" s="91" t="s">
        <v>61</v>
      </c>
      <c r="F252" s="92">
        <v>1</v>
      </c>
      <c r="G252" s="93">
        <v>236934</v>
      </c>
      <c r="H252" s="63"/>
      <c r="I252" s="64">
        <v>1.593</v>
      </c>
      <c r="J252" s="94">
        <f t="shared" si="4"/>
        <v>1.593</v>
      </c>
    </row>
    <row r="253" spans="1:10" s="32" customFormat="1" ht="16.5" x14ac:dyDescent="0.35">
      <c r="A253" s="32" t="s">
        <v>50</v>
      </c>
      <c r="B253" s="89" t="s">
        <v>45</v>
      </c>
      <c r="C253" s="90" t="s">
        <v>0</v>
      </c>
      <c r="D253" s="60" t="s">
        <v>36</v>
      </c>
      <c r="E253" s="91" t="s">
        <v>64</v>
      </c>
      <c r="F253" s="92">
        <v>1</v>
      </c>
      <c r="G253" s="93">
        <v>236934</v>
      </c>
      <c r="H253" s="63"/>
      <c r="I253" s="64">
        <v>1.593</v>
      </c>
      <c r="J253" s="94">
        <f t="shared" si="4"/>
        <v>1.593</v>
      </c>
    </row>
    <row r="254" spans="1:10" s="32" customFormat="1" ht="16.5" x14ac:dyDescent="0.35">
      <c r="B254" s="89" t="s">
        <v>34</v>
      </c>
      <c r="C254" s="90" t="s">
        <v>0</v>
      </c>
      <c r="D254" s="60" t="s">
        <v>36</v>
      </c>
      <c r="E254" s="91" t="s">
        <v>62</v>
      </c>
      <c r="F254" s="92">
        <v>45</v>
      </c>
      <c r="G254" s="93">
        <v>236934</v>
      </c>
      <c r="H254" s="63"/>
      <c r="I254" s="64">
        <v>1.931</v>
      </c>
      <c r="J254" s="94">
        <f t="shared" si="4"/>
        <v>86.894999999999996</v>
      </c>
    </row>
    <row r="255" spans="1:10" s="32" customFormat="1" ht="16.5" x14ac:dyDescent="0.35">
      <c r="B255" s="89" t="s">
        <v>33</v>
      </c>
      <c r="C255" s="90" t="s">
        <v>0</v>
      </c>
      <c r="D255" s="60" t="s">
        <v>36</v>
      </c>
      <c r="E255" s="91" t="s">
        <v>61</v>
      </c>
      <c r="F255" s="92">
        <v>190</v>
      </c>
      <c r="G255" s="93">
        <v>236934</v>
      </c>
      <c r="H255" s="63"/>
      <c r="I255" s="64">
        <v>1.593</v>
      </c>
      <c r="J255" s="94">
        <f t="shared" si="4"/>
        <v>302.67</v>
      </c>
    </row>
    <row r="256" spans="1:10" s="32" customFormat="1" ht="16.5" x14ac:dyDescent="0.35">
      <c r="B256" s="89" t="s">
        <v>34</v>
      </c>
      <c r="C256" s="90" t="s">
        <v>0</v>
      </c>
      <c r="D256" s="60" t="s">
        <v>36</v>
      </c>
      <c r="E256" s="91" t="s">
        <v>62</v>
      </c>
      <c r="F256" s="92">
        <v>45</v>
      </c>
      <c r="G256" s="93">
        <v>236934</v>
      </c>
      <c r="H256" s="63"/>
      <c r="I256" s="64">
        <v>1.931</v>
      </c>
      <c r="J256" s="94">
        <f t="shared" si="4"/>
        <v>86.894999999999996</v>
      </c>
    </row>
    <row r="257" spans="2:10" s="32" customFormat="1" ht="16.5" x14ac:dyDescent="0.35">
      <c r="B257" s="89" t="s">
        <v>12</v>
      </c>
      <c r="C257" s="90" t="s">
        <v>0</v>
      </c>
      <c r="D257" s="60" t="s">
        <v>36</v>
      </c>
      <c r="E257" s="91" t="s">
        <v>61</v>
      </c>
      <c r="F257" s="92">
        <v>50</v>
      </c>
      <c r="G257" s="93">
        <v>236934</v>
      </c>
      <c r="H257" s="63"/>
      <c r="I257" s="64">
        <v>1.593</v>
      </c>
      <c r="J257" s="94">
        <f t="shared" si="4"/>
        <v>79.650000000000006</v>
      </c>
    </row>
    <row r="258" spans="2:10" s="32" customFormat="1" ht="16.5" x14ac:dyDescent="0.35">
      <c r="B258" s="89" t="s">
        <v>12</v>
      </c>
      <c r="C258" s="90" t="s">
        <v>0</v>
      </c>
      <c r="D258" s="60" t="s">
        <v>36</v>
      </c>
      <c r="E258" s="91" t="s">
        <v>61</v>
      </c>
      <c r="F258" s="92">
        <v>80</v>
      </c>
      <c r="G258" s="93">
        <v>236934</v>
      </c>
      <c r="H258" s="63"/>
      <c r="I258" s="64">
        <v>1.593</v>
      </c>
      <c r="J258" s="94">
        <f t="shared" si="4"/>
        <v>127.44</v>
      </c>
    </row>
    <row r="259" spans="2:10" s="32" customFormat="1" ht="16.5" x14ac:dyDescent="0.35">
      <c r="B259" s="89" t="s">
        <v>43</v>
      </c>
      <c r="C259" s="90" t="s">
        <v>0</v>
      </c>
      <c r="D259" s="60" t="s">
        <v>36</v>
      </c>
      <c r="E259" s="91" t="s">
        <v>62</v>
      </c>
      <c r="F259" s="92">
        <v>45</v>
      </c>
      <c r="G259" s="93">
        <v>236934</v>
      </c>
      <c r="H259" s="63"/>
      <c r="I259" s="64">
        <v>1.931</v>
      </c>
      <c r="J259" s="94">
        <f t="shared" si="4"/>
        <v>86.894999999999996</v>
      </c>
    </row>
    <row r="260" spans="2:10" s="32" customFormat="1" ht="16.5" x14ac:dyDescent="0.35">
      <c r="B260" s="89" t="s">
        <v>45</v>
      </c>
      <c r="C260" s="90" t="s">
        <v>0</v>
      </c>
      <c r="D260" s="60" t="s">
        <v>36</v>
      </c>
      <c r="E260" s="91" t="s">
        <v>64</v>
      </c>
      <c r="F260" s="92">
        <v>1</v>
      </c>
      <c r="G260" s="93">
        <v>236934</v>
      </c>
      <c r="H260" s="63"/>
      <c r="I260" s="64">
        <v>1.593</v>
      </c>
      <c r="J260" s="94">
        <f t="shared" si="4"/>
        <v>1.593</v>
      </c>
    </row>
    <row r="261" spans="2:10" s="32" customFormat="1" ht="16.5" x14ac:dyDescent="0.35">
      <c r="B261" s="89" t="s">
        <v>43</v>
      </c>
      <c r="C261" s="90" t="s">
        <v>0</v>
      </c>
      <c r="D261" s="60" t="s">
        <v>36</v>
      </c>
      <c r="E261" s="91" t="s">
        <v>62</v>
      </c>
      <c r="F261" s="92">
        <v>45</v>
      </c>
      <c r="G261" s="93">
        <v>236934</v>
      </c>
      <c r="H261" s="63"/>
      <c r="I261" s="64">
        <v>1.931</v>
      </c>
      <c r="J261" s="94">
        <f t="shared" si="4"/>
        <v>86.894999999999996</v>
      </c>
    </row>
    <row r="262" spans="2:10" s="32" customFormat="1" ht="16.5" x14ac:dyDescent="0.35">
      <c r="B262" s="89" t="s">
        <v>33</v>
      </c>
      <c r="C262" s="90" t="s">
        <v>0</v>
      </c>
      <c r="D262" s="60" t="s">
        <v>36</v>
      </c>
      <c r="E262" s="91" t="s">
        <v>61</v>
      </c>
      <c r="F262" s="92">
        <v>10</v>
      </c>
      <c r="G262" s="93">
        <v>236934</v>
      </c>
      <c r="H262" s="63"/>
      <c r="I262" s="64">
        <v>1.593</v>
      </c>
      <c r="J262" s="94">
        <f t="shared" si="4"/>
        <v>15.93</v>
      </c>
    </row>
    <row r="263" spans="2:10" s="32" customFormat="1" ht="17" thickBot="1" x14ac:dyDescent="0.4">
      <c r="B263" s="95" t="s">
        <v>34</v>
      </c>
      <c r="C263" s="96" t="s">
        <v>0</v>
      </c>
      <c r="D263" s="74" t="s">
        <v>36</v>
      </c>
      <c r="E263" s="97" t="s">
        <v>62</v>
      </c>
      <c r="F263" s="98">
        <v>45</v>
      </c>
      <c r="G263" s="99">
        <v>236934</v>
      </c>
      <c r="H263" s="78"/>
      <c r="I263" s="79">
        <v>1.931</v>
      </c>
      <c r="J263" s="100">
        <f t="shared" si="4"/>
        <v>86.894999999999996</v>
      </c>
    </row>
    <row r="264" spans="2:10" s="18" customFormat="1" ht="16.5" x14ac:dyDescent="0.35">
      <c r="B264" s="28"/>
      <c r="C264" s="29"/>
      <c r="D264" s="23"/>
      <c r="E264" s="30"/>
      <c r="F264" s="31">
        <f>SUM(F239:F263)</f>
        <v>2158</v>
      </c>
      <c r="G264" s="17" t="s">
        <v>73</v>
      </c>
      <c r="H264" s="44">
        <v>238</v>
      </c>
      <c r="I264" s="17" t="s">
        <v>1</v>
      </c>
      <c r="J264" s="45">
        <f>SUM(J239:J263)</f>
        <v>3674.6319999999996</v>
      </c>
    </row>
    <row r="265" spans="2:10" s="18" customFormat="1" ht="17" thickBot="1" x14ac:dyDescent="0.4">
      <c r="B265" s="95" t="s">
        <v>94</v>
      </c>
      <c r="C265" s="96" t="s">
        <v>0</v>
      </c>
      <c r="D265" s="74" t="s">
        <v>92</v>
      </c>
      <c r="E265" s="97" t="s">
        <v>95</v>
      </c>
      <c r="F265" s="98">
        <f>490</f>
        <v>490</v>
      </c>
      <c r="G265" s="99" t="s">
        <v>96</v>
      </c>
      <c r="H265" s="78"/>
      <c r="I265" s="79"/>
      <c r="J265" s="100">
        <f>F265</f>
        <v>490</v>
      </c>
    </row>
    <row r="266" spans="2:10" s="18" customFormat="1" ht="16.5" x14ac:dyDescent="0.35">
      <c r="B266" s="28"/>
      <c r="C266" s="29"/>
      <c r="D266" s="23"/>
      <c r="E266" s="30"/>
      <c r="F266" s="31">
        <f>SUM(F265)</f>
        <v>490</v>
      </c>
      <c r="G266" s="17" t="s">
        <v>102</v>
      </c>
      <c r="H266" s="44">
        <v>238</v>
      </c>
      <c r="I266" s="17" t="s">
        <v>1</v>
      </c>
      <c r="J266" s="45">
        <f>J265</f>
        <v>490</v>
      </c>
    </row>
    <row r="267" spans="2:10" s="18" customFormat="1" ht="17" thickBot="1" x14ac:dyDescent="0.4">
      <c r="B267" s="95" t="s">
        <v>94</v>
      </c>
      <c r="C267" s="96" t="s">
        <v>0</v>
      </c>
      <c r="D267" s="74" t="s">
        <v>92</v>
      </c>
      <c r="E267" s="97" t="s">
        <v>95</v>
      </c>
      <c r="F267" s="98">
        <f>840</f>
        <v>840</v>
      </c>
      <c r="G267" s="99" t="s">
        <v>97</v>
      </c>
      <c r="H267" s="78"/>
      <c r="I267" s="79"/>
      <c r="J267" s="100">
        <f>F267</f>
        <v>840</v>
      </c>
    </row>
    <row r="268" spans="2:10" s="18" customFormat="1" ht="16.5" x14ac:dyDescent="0.35">
      <c r="B268" s="28"/>
      <c r="C268" s="29"/>
      <c r="D268" s="23"/>
      <c r="E268" s="30"/>
      <c r="F268" s="31">
        <f>SUM(F267)</f>
        <v>840</v>
      </c>
      <c r="G268" s="17" t="s">
        <v>103</v>
      </c>
      <c r="H268" s="44">
        <v>238</v>
      </c>
      <c r="I268" s="17" t="s">
        <v>1</v>
      </c>
      <c r="J268" s="45">
        <f>J267</f>
        <v>840</v>
      </c>
    </row>
    <row r="269" spans="2:10" s="18" customFormat="1" ht="17" thickBot="1" x14ac:dyDescent="0.4">
      <c r="B269" s="95" t="s">
        <v>94</v>
      </c>
      <c r="C269" s="96" t="s">
        <v>0</v>
      </c>
      <c r="D269" s="74" t="s">
        <v>92</v>
      </c>
      <c r="E269" s="97" t="s">
        <v>95</v>
      </c>
      <c r="F269" s="98">
        <f>285</f>
        <v>285</v>
      </c>
      <c r="G269" s="99" t="s">
        <v>98</v>
      </c>
      <c r="H269" s="78"/>
      <c r="I269" s="79"/>
      <c r="J269" s="100">
        <f>F269</f>
        <v>285</v>
      </c>
    </row>
    <row r="270" spans="2:10" s="18" customFormat="1" ht="16.5" x14ac:dyDescent="0.35">
      <c r="B270" s="81"/>
      <c r="C270" s="82"/>
      <c r="D270" s="53"/>
      <c r="E270" s="138"/>
      <c r="F270" s="155">
        <f>SUM(F269)</f>
        <v>285</v>
      </c>
      <c r="G270" s="17" t="s">
        <v>104</v>
      </c>
      <c r="H270" s="47">
        <v>238</v>
      </c>
      <c r="I270" s="17" t="s">
        <v>1</v>
      </c>
      <c r="J270" s="145">
        <f>SUM(J269)</f>
        <v>285</v>
      </c>
    </row>
    <row r="271" spans="2:10" s="18" customFormat="1" ht="16.5" x14ac:dyDescent="0.35">
      <c r="B271" s="89" t="s">
        <v>94</v>
      </c>
      <c r="C271" s="90" t="s">
        <v>0</v>
      </c>
      <c r="D271" s="60" t="s">
        <v>92</v>
      </c>
      <c r="E271" s="91" t="s">
        <v>95</v>
      </c>
      <c r="F271" s="92">
        <f>82.3</f>
        <v>82.3</v>
      </c>
      <c r="G271" s="93" t="s">
        <v>100</v>
      </c>
      <c r="H271" s="63"/>
      <c r="I271" s="64"/>
      <c r="J271" s="94">
        <f>F271</f>
        <v>82.3</v>
      </c>
    </row>
    <row r="272" spans="2:10" s="18" customFormat="1" ht="16.5" x14ac:dyDescent="0.35">
      <c r="B272" s="89" t="s">
        <v>94</v>
      </c>
      <c r="C272" s="90" t="s">
        <v>0</v>
      </c>
      <c r="D272" s="60" t="s">
        <v>92</v>
      </c>
      <c r="E272" s="91" t="s">
        <v>95</v>
      </c>
      <c r="F272" s="92">
        <f>39.4</f>
        <v>39.4</v>
      </c>
      <c r="G272" s="93" t="s">
        <v>100</v>
      </c>
      <c r="H272" s="63"/>
      <c r="I272" s="64"/>
      <c r="J272" s="94">
        <f>F272</f>
        <v>39.4</v>
      </c>
    </row>
    <row r="273" spans="2:11" s="18" customFormat="1" ht="16.5" x14ac:dyDescent="0.35">
      <c r="B273" s="89" t="s">
        <v>94</v>
      </c>
      <c r="C273" s="90" t="s">
        <v>0</v>
      </c>
      <c r="D273" s="60" t="s">
        <v>92</v>
      </c>
      <c r="E273" s="91" t="s">
        <v>95</v>
      </c>
      <c r="F273" s="92">
        <f>174.5</f>
        <v>174.5</v>
      </c>
      <c r="G273" s="93" t="s">
        <v>100</v>
      </c>
      <c r="H273" s="63"/>
      <c r="I273" s="64"/>
      <c r="J273" s="94">
        <f>F273</f>
        <v>174.5</v>
      </c>
    </row>
    <row r="274" spans="2:11" s="18" customFormat="1" ht="17" thickBot="1" x14ac:dyDescent="0.4">
      <c r="B274" s="95" t="s">
        <v>94</v>
      </c>
      <c r="C274" s="96" t="s">
        <v>0</v>
      </c>
      <c r="D274" s="74" t="s">
        <v>92</v>
      </c>
      <c r="E274" s="97" t="s">
        <v>95</v>
      </c>
      <c r="F274" s="98">
        <f>38.9</f>
        <v>38.9</v>
      </c>
      <c r="G274" s="99" t="s">
        <v>100</v>
      </c>
      <c r="H274" s="78"/>
      <c r="I274" s="79"/>
      <c r="J274" s="100">
        <f>F274</f>
        <v>38.9</v>
      </c>
    </row>
    <row r="275" spans="2:11" s="18" customFormat="1" ht="16.5" x14ac:dyDescent="0.35">
      <c r="B275" s="81"/>
      <c r="C275" s="82"/>
      <c r="D275" s="53"/>
      <c r="E275" s="138"/>
      <c r="F275" s="154">
        <f>SUM(F271:F274)</f>
        <v>335.09999999999997</v>
      </c>
      <c r="G275" s="25" t="s">
        <v>106</v>
      </c>
      <c r="H275" s="47"/>
      <c r="I275" s="146" t="s">
        <v>1</v>
      </c>
      <c r="J275" s="145">
        <f>SUM(J271:J274)</f>
        <v>335.09999999999997</v>
      </c>
    </row>
    <row r="276" spans="2:11" s="27" customFormat="1" ht="26.25" customHeight="1" x14ac:dyDescent="0.35">
      <c r="B276" s="168" t="s">
        <v>93</v>
      </c>
      <c r="C276" s="168"/>
      <c r="D276" s="139" t="s">
        <v>36</v>
      </c>
      <c r="E276" s="139"/>
      <c r="F276" s="140">
        <f>F16+F50+F57+F75+F89+F103+F132+F147+F167+F172+F204+F225+F228+F238+F264</f>
        <v>41501</v>
      </c>
      <c r="G276" s="141" t="s">
        <v>73</v>
      </c>
      <c r="H276" s="142">
        <v>3570</v>
      </c>
      <c r="I276" s="143" t="s">
        <v>1</v>
      </c>
      <c r="J276" s="144">
        <f>J16+J50+J57+J75+J89+J103+J132+J147+J167+J172+J204+J225+J228+J238+J264</f>
        <v>51940.571000000004</v>
      </c>
      <c r="K276" s="156"/>
    </row>
    <row r="277" spans="2:11" s="27" customFormat="1" ht="26.25" customHeight="1" x14ac:dyDescent="0.35">
      <c r="B277" s="163" t="s">
        <v>91</v>
      </c>
      <c r="C277" s="164"/>
      <c r="D277" s="135" t="s">
        <v>92</v>
      </c>
      <c r="E277" s="157"/>
      <c r="F277" s="160">
        <f>F266+F268+F270</f>
        <v>1615</v>
      </c>
      <c r="G277" s="158" t="s">
        <v>105</v>
      </c>
      <c r="H277" s="159">
        <f>H266+H268+H270</f>
        <v>714</v>
      </c>
      <c r="I277" s="143" t="s">
        <v>1</v>
      </c>
      <c r="J277" s="159">
        <f>F277</f>
        <v>1615</v>
      </c>
      <c r="K277" s="156"/>
    </row>
    <row r="278" spans="2:11" s="27" customFormat="1" ht="26.25" customHeight="1" x14ac:dyDescent="0.35">
      <c r="B278" s="163" t="s">
        <v>91</v>
      </c>
      <c r="C278" s="164"/>
      <c r="D278" s="135" t="s">
        <v>92</v>
      </c>
      <c r="E278" s="135"/>
      <c r="F278" s="153">
        <f>F275</f>
        <v>335.09999999999997</v>
      </c>
      <c r="G278" s="136" t="s">
        <v>106</v>
      </c>
      <c r="H278" s="137"/>
      <c r="I278" s="143" t="s">
        <v>1</v>
      </c>
      <c r="J278" s="137">
        <f>F278+H278</f>
        <v>335.09999999999997</v>
      </c>
    </row>
    <row r="279" spans="2:11" s="36" customFormat="1" ht="27.75" customHeight="1" x14ac:dyDescent="0.35">
      <c r="B279" s="169" t="s">
        <v>3</v>
      </c>
      <c r="C279" s="169"/>
      <c r="D279" s="169"/>
      <c r="E279" s="169"/>
      <c r="F279" s="169"/>
      <c r="G279" s="169"/>
      <c r="H279" s="169"/>
      <c r="I279" s="169"/>
      <c r="J279" s="169"/>
    </row>
    <row r="280" spans="2:11" s="32" customFormat="1" ht="16.5" x14ac:dyDescent="0.35">
      <c r="B280" s="58" t="s">
        <v>9</v>
      </c>
      <c r="C280" s="59" t="s">
        <v>0</v>
      </c>
      <c r="D280" s="60" t="s">
        <v>36</v>
      </c>
      <c r="E280" s="61" t="s">
        <v>56</v>
      </c>
      <c r="F280" s="62">
        <v>44</v>
      </c>
      <c r="G280" s="62">
        <v>991011</v>
      </c>
      <c r="H280" s="63"/>
      <c r="I280" s="64">
        <v>1.06</v>
      </c>
      <c r="J280" s="65">
        <f>F280*I280</f>
        <v>46.64</v>
      </c>
    </row>
    <row r="281" spans="2:11" s="32" customFormat="1" ht="16.5" x14ac:dyDescent="0.35">
      <c r="B281" s="58" t="s">
        <v>14</v>
      </c>
      <c r="C281" s="59" t="s">
        <v>0</v>
      </c>
      <c r="D281" s="60" t="s">
        <v>36</v>
      </c>
      <c r="E281" s="61" t="s">
        <v>53</v>
      </c>
      <c r="F281" s="62">
        <v>1945</v>
      </c>
      <c r="G281" s="62">
        <v>991011</v>
      </c>
      <c r="H281" s="63"/>
      <c r="I281" s="64">
        <v>1.0940000000000001</v>
      </c>
      <c r="J281" s="65">
        <f t="shared" ref="J281:J344" si="5">F281*I281</f>
        <v>2127.8300000000004</v>
      </c>
    </row>
    <row r="282" spans="2:11" s="32" customFormat="1" ht="16.5" x14ac:dyDescent="0.35">
      <c r="B282" s="58" t="s">
        <v>9</v>
      </c>
      <c r="C282" s="59" t="s">
        <v>0</v>
      </c>
      <c r="D282" s="60" t="s">
        <v>36</v>
      </c>
      <c r="E282" s="61" t="s">
        <v>56</v>
      </c>
      <c r="F282" s="62">
        <v>303</v>
      </c>
      <c r="G282" s="62">
        <v>991011</v>
      </c>
      <c r="H282" s="63"/>
      <c r="I282" s="64">
        <v>1.06</v>
      </c>
      <c r="J282" s="65">
        <f t="shared" si="5"/>
        <v>321.18</v>
      </c>
    </row>
    <row r="283" spans="2:11" s="32" customFormat="1" ht="16.5" x14ac:dyDescent="0.35">
      <c r="B283" s="58" t="s">
        <v>14</v>
      </c>
      <c r="C283" s="59" t="s">
        <v>0</v>
      </c>
      <c r="D283" s="60" t="s">
        <v>36</v>
      </c>
      <c r="E283" s="61" t="s">
        <v>53</v>
      </c>
      <c r="F283" s="62">
        <v>53</v>
      </c>
      <c r="G283" s="62">
        <v>991011</v>
      </c>
      <c r="H283" s="63"/>
      <c r="I283" s="64">
        <v>1.0940000000000001</v>
      </c>
      <c r="J283" s="65">
        <f t="shared" si="5"/>
        <v>57.982000000000006</v>
      </c>
    </row>
    <row r="284" spans="2:11" s="32" customFormat="1" ht="16.5" x14ac:dyDescent="0.35">
      <c r="B284" s="66" t="s">
        <v>14</v>
      </c>
      <c r="C284" s="60" t="s">
        <v>0</v>
      </c>
      <c r="D284" s="60" t="s">
        <v>36</v>
      </c>
      <c r="E284" s="67" t="s">
        <v>53</v>
      </c>
      <c r="F284" s="68">
        <v>1</v>
      </c>
      <c r="G284" s="69">
        <v>991011</v>
      </c>
      <c r="H284" s="63"/>
      <c r="I284" s="64">
        <v>1.0940000000000001</v>
      </c>
      <c r="J284" s="65">
        <f t="shared" si="5"/>
        <v>1.0940000000000001</v>
      </c>
    </row>
    <row r="285" spans="2:11" s="32" customFormat="1" ht="16.5" x14ac:dyDescent="0.35">
      <c r="B285" s="70" t="s">
        <v>4</v>
      </c>
      <c r="C285" s="59" t="s">
        <v>0</v>
      </c>
      <c r="D285" s="60" t="s">
        <v>36</v>
      </c>
      <c r="E285" s="67" t="s">
        <v>53</v>
      </c>
      <c r="F285" s="68">
        <v>1</v>
      </c>
      <c r="G285" s="69">
        <v>991011</v>
      </c>
      <c r="H285" s="63"/>
      <c r="I285" s="64">
        <v>1.0940000000000001</v>
      </c>
      <c r="J285" s="65">
        <f t="shared" si="5"/>
        <v>1.0940000000000001</v>
      </c>
    </row>
    <row r="286" spans="2:11" s="32" customFormat="1" ht="16.5" x14ac:dyDescent="0.35">
      <c r="B286" s="58" t="s">
        <v>4</v>
      </c>
      <c r="C286" s="59" t="s">
        <v>0</v>
      </c>
      <c r="D286" s="60" t="s">
        <v>36</v>
      </c>
      <c r="E286" s="61" t="s">
        <v>53</v>
      </c>
      <c r="F286" s="68">
        <v>700</v>
      </c>
      <c r="G286" s="69">
        <v>991011</v>
      </c>
      <c r="H286" s="63"/>
      <c r="I286" s="64">
        <v>1.0940000000000001</v>
      </c>
      <c r="J286" s="65">
        <f t="shared" si="5"/>
        <v>765.80000000000007</v>
      </c>
    </row>
    <row r="287" spans="2:11" s="32" customFormat="1" ht="16.5" x14ac:dyDescent="0.35">
      <c r="B287" s="58" t="s">
        <v>4</v>
      </c>
      <c r="C287" s="60" t="s">
        <v>0</v>
      </c>
      <c r="D287" s="60" t="s">
        <v>36</v>
      </c>
      <c r="E287" s="61" t="s">
        <v>53</v>
      </c>
      <c r="F287" s="68">
        <v>295</v>
      </c>
      <c r="G287" s="69">
        <v>991011</v>
      </c>
      <c r="H287" s="63"/>
      <c r="I287" s="64">
        <v>1.0940000000000001</v>
      </c>
      <c r="J287" s="65">
        <f t="shared" si="5"/>
        <v>322.73</v>
      </c>
    </row>
    <row r="288" spans="2:11" s="55" customFormat="1" ht="16.5" x14ac:dyDescent="0.35">
      <c r="B288" s="58" t="s">
        <v>14</v>
      </c>
      <c r="C288" s="59" t="s">
        <v>0</v>
      </c>
      <c r="D288" s="60" t="s">
        <v>36</v>
      </c>
      <c r="E288" s="61" t="s">
        <v>53</v>
      </c>
      <c r="F288" s="68">
        <v>56</v>
      </c>
      <c r="G288" s="69">
        <v>991011</v>
      </c>
      <c r="H288" s="71"/>
      <c r="I288" s="64">
        <v>1.0940000000000001</v>
      </c>
      <c r="J288" s="65">
        <f t="shared" si="5"/>
        <v>61.264000000000003</v>
      </c>
    </row>
    <row r="289" spans="2:10" s="32" customFormat="1" ht="17" thickBot="1" x14ac:dyDescent="0.4">
      <c r="B289" s="72" t="s">
        <v>9</v>
      </c>
      <c r="C289" s="73" t="s">
        <v>0</v>
      </c>
      <c r="D289" s="74" t="s">
        <v>36</v>
      </c>
      <c r="E289" s="75" t="s">
        <v>56</v>
      </c>
      <c r="F289" s="76">
        <v>5</v>
      </c>
      <c r="G289" s="77">
        <v>991011</v>
      </c>
      <c r="H289" s="78"/>
      <c r="I289" s="79">
        <v>1.06</v>
      </c>
      <c r="J289" s="80">
        <f t="shared" si="5"/>
        <v>5.3000000000000007</v>
      </c>
    </row>
    <row r="290" spans="2:10" s="18" customFormat="1" ht="17" x14ac:dyDescent="0.35">
      <c r="B290" s="50"/>
      <c r="C290" s="50"/>
      <c r="D290" s="20"/>
      <c r="E290" s="26"/>
      <c r="F290" s="51">
        <f>SUM(F280:F289)</f>
        <v>3403</v>
      </c>
      <c r="G290" s="25" t="s">
        <v>19</v>
      </c>
      <c r="H290" s="44">
        <v>238</v>
      </c>
      <c r="I290" s="17" t="s">
        <v>1</v>
      </c>
      <c r="J290" s="46">
        <f>SUM(J280:J289)</f>
        <v>3710.9140000000007</v>
      </c>
    </row>
    <row r="291" spans="2:10" s="32" customFormat="1" ht="16.5" x14ac:dyDescent="0.35">
      <c r="B291" s="58" t="s">
        <v>4</v>
      </c>
      <c r="C291" s="59" t="s">
        <v>0</v>
      </c>
      <c r="D291" s="60" t="s">
        <v>36</v>
      </c>
      <c r="E291" s="91" t="s">
        <v>53</v>
      </c>
      <c r="F291" s="101">
        <v>40</v>
      </c>
      <c r="G291" s="62">
        <v>235663</v>
      </c>
      <c r="H291" s="63"/>
      <c r="I291" s="64">
        <v>1.0940000000000001</v>
      </c>
      <c r="J291" s="65">
        <f t="shared" si="5"/>
        <v>43.760000000000005</v>
      </c>
    </row>
    <row r="292" spans="2:10" s="32" customFormat="1" ht="16.5" x14ac:dyDescent="0.35">
      <c r="B292" s="58" t="s">
        <v>9</v>
      </c>
      <c r="C292" s="59" t="s">
        <v>0</v>
      </c>
      <c r="D292" s="60" t="s">
        <v>36</v>
      </c>
      <c r="E292" s="91" t="s">
        <v>56</v>
      </c>
      <c r="F292" s="101">
        <v>370</v>
      </c>
      <c r="G292" s="62">
        <v>235663</v>
      </c>
      <c r="H292" s="63"/>
      <c r="I292" s="64">
        <v>1.06</v>
      </c>
      <c r="J292" s="65">
        <f t="shared" si="5"/>
        <v>392.20000000000005</v>
      </c>
    </row>
    <row r="293" spans="2:10" s="32" customFormat="1" ht="16.5" x14ac:dyDescent="0.35">
      <c r="B293" s="58" t="s">
        <v>14</v>
      </c>
      <c r="C293" s="59" t="s">
        <v>0</v>
      </c>
      <c r="D293" s="60" t="s">
        <v>36</v>
      </c>
      <c r="E293" s="91" t="s">
        <v>53</v>
      </c>
      <c r="F293" s="101">
        <v>285</v>
      </c>
      <c r="G293" s="62">
        <v>235663</v>
      </c>
      <c r="H293" s="63"/>
      <c r="I293" s="64">
        <v>1.0940000000000001</v>
      </c>
      <c r="J293" s="65">
        <f t="shared" si="5"/>
        <v>311.79000000000002</v>
      </c>
    </row>
    <row r="294" spans="2:10" s="32" customFormat="1" ht="16.5" x14ac:dyDescent="0.35">
      <c r="B294" s="58" t="s">
        <v>14</v>
      </c>
      <c r="C294" s="59" t="s">
        <v>0</v>
      </c>
      <c r="D294" s="60" t="s">
        <v>36</v>
      </c>
      <c r="E294" s="91" t="s">
        <v>53</v>
      </c>
      <c r="F294" s="101">
        <v>26</v>
      </c>
      <c r="G294" s="62">
        <v>235663</v>
      </c>
      <c r="H294" s="63"/>
      <c r="I294" s="64">
        <v>1.0940000000000001</v>
      </c>
      <c r="J294" s="65">
        <f t="shared" si="5"/>
        <v>28.444000000000003</v>
      </c>
    </row>
    <row r="295" spans="2:10" s="32" customFormat="1" ht="16.5" x14ac:dyDescent="0.35">
      <c r="B295" s="58" t="s">
        <v>4</v>
      </c>
      <c r="C295" s="59" t="s">
        <v>0</v>
      </c>
      <c r="D295" s="60" t="s">
        <v>36</v>
      </c>
      <c r="E295" s="91" t="s">
        <v>53</v>
      </c>
      <c r="F295" s="101">
        <v>859</v>
      </c>
      <c r="G295" s="62">
        <v>235663</v>
      </c>
      <c r="H295" s="63"/>
      <c r="I295" s="64">
        <v>1.0940000000000001</v>
      </c>
      <c r="J295" s="65">
        <f t="shared" si="5"/>
        <v>939.74600000000009</v>
      </c>
    </row>
    <row r="296" spans="2:10" s="55" customFormat="1" ht="16.5" x14ac:dyDescent="0.35">
      <c r="B296" s="58" t="s">
        <v>4</v>
      </c>
      <c r="C296" s="59" t="s">
        <v>0</v>
      </c>
      <c r="D296" s="60" t="s">
        <v>36</v>
      </c>
      <c r="E296" s="91" t="s">
        <v>53</v>
      </c>
      <c r="F296" s="101">
        <v>86</v>
      </c>
      <c r="G296" s="62">
        <v>235663</v>
      </c>
      <c r="H296" s="71"/>
      <c r="I296" s="64">
        <v>1.0940000000000001</v>
      </c>
      <c r="J296" s="65">
        <f t="shared" si="5"/>
        <v>94.084000000000003</v>
      </c>
    </row>
    <row r="297" spans="2:10" s="32" customFormat="1" ht="16.5" x14ac:dyDescent="0.35">
      <c r="B297" s="58" t="s">
        <v>4</v>
      </c>
      <c r="C297" s="59" t="s">
        <v>0</v>
      </c>
      <c r="D297" s="60" t="s">
        <v>36</v>
      </c>
      <c r="E297" s="91" t="s">
        <v>53</v>
      </c>
      <c r="F297" s="101">
        <v>593</v>
      </c>
      <c r="G297" s="62">
        <v>235663</v>
      </c>
      <c r="H297" s="63"/>
      <c r="I297" s="64">
        <v>1.0940000000000001</v>
      </c>
      <c r="J297" s="65">
        <f t="shared" si="5"/>
        <v>648.74200000000008</v>
      </c>
    </row>
    <row r="298" spans="2:10" s="32" customFormat="1" ht="16.5" x14ac:dyDescent="0.35">
      <c r="B298" s="66" t="s">
        <v>4</v>
      </c>
      <c r="C298" s="60" t="s">
        <v>0</v>
      </c>
      <c r="D298" s="60" t="s">
        <v>36</v>
      </c>
      <c r="E298" s="59" t="s">
        <v>53</v>
      </c>
      <c r="F298" s="101">
        <v>2</v>
      </c>
      <c r="G298" s="68">
        <v>235663</v>
      </c>
      <c r="H298" s="63"/>
      <c r="I298" s="64">
        <v>1.0940000000000001</v>
      </c>
      <c r="J298" s="65">
        <f t="shared" si="5"/>
        <v>2.1880000000000002</v>
      </c>
    </row>
    <row r="299" spans="2:10" s="32" customFormat="1" ht="17" thickBot="1" x14ac:dyDescent="0.4">
      <c r="B299" s="102" t="s">
        <v>4</v>
      </c>
      <c r="C299" s="73" t="s">
        <v>0</v>
      </c>
      <c r="D299" s="74" t="s">
        <v>36</v>
      </c>
      <c r="E299" s="73" t="s">
        <v>53</v>
      </c>
      <c r="F299" s="103">
        <v>930</v>
      </c>
      <c r="G299" s="76">
        <v>235663</v>
      </c>
      <c r="H299" s="78"/>
      <c r="I299" s="79">
        <v>1.0940000000000001</v>
      </c>
      <c r="J299" s="80">
        <f t="shared" si="5"/>
        <v>1017.4200000000001</v>
      </c>
    </row>
    <row r="300" spans="2:10" s="18" customFormat="1" ht="17" x14ac:dyDescent="0.35">
      <c r="B300" s="50"/>
      <c r="C300" s="50"/>
      <c r="D300" s="20"/>
      <c r="E300" s="26"/>
      <c r="F300" s="51">
        <f>SUM(F291:F299)</f>
        <v>3191</v>
      </c>
      <c r="G300" s="25" t="s">
        <v>20</v>
      </c>
      <c r="H300" s="44">
        <v>238</v>
      </c>
      <c r="I300" s="17" t="s">
        <v>1</v>
      </c>
      <c r="J300" s="46">
        <f>SUM(J291:J299)</f>
        <v>3478.3740000000003</v>
      </c>
    </row>
    <row r="301" spans="2:10" s="32" customFormat="1" ht="16.5" x14ac:dyDescent="0.35">
      <c r="B301" s="70" t="s">
        <v>4</v>
      </c>
      <c r="C301" s="59" t="s">
        <v>0</v>
      </c>
      <c r="D301" s="60" t="s">
        <v>36</v>
      </c>
      <c r="E301" s="104" t="s">
        <v>53</v>
      </c>
      <c r="F301" s="101">
        <v>578</v>
      </c>
      <c r="G301" s="68" t="s">
        <v>85</v>
      </c>
      <c r="H301" s="63"/>
      <c r="I301" s="64">
        <v>1.0940000000000001</v>
      </c>
      <c r="J301" s="65">
        <f t="shared" si="5"/>
        <v>632.33199999999999</v>
      </c>
    </row>
    <row r="302" spans="2:10" s="32" customFormat="1" ht="16.5" x14ac:dyDescent="0.35">
      <c r="B302" s="70" t="s">
        <v>4</v>
      </c>
      <c r="C302" s="59" t="s">
        <v>0</v>
      </c>
      <c r="D302" s="60" t="s">
        <v>36</v>
      </c>
      <c r="E302" s="104" t="s">
        <v>53</v>
      </c>
      <c r="F302" s="101">
        <v>529</v>
      </c>
      <c r="G302" s="68">
        <v>236941</v>
      </c>
      <c r="H302" s="63"/>
      <c r="I302" s="64">
        <v>1.0940000000000001</v>
      </c>
      <c r="J302" s="65">
        <f t="shared" si="5"/>
        <v>578.726</v>
      </c>
    </row>
    <row r="303" spans="2:10" s="32" customFormat="1" ht="16.5" x14ac:dyDescent="0.35">
      <c r="B303" s="70" t="s">
        <v>8</v>
      </c>
      <c r="C303" s="59" t="s">
        <v>0</v>
      </c>
      <c r="D303" s="60" t="s">
        <v>36</v>
      </c>
      <c r="E303" s="104" t="s">
        <v>54</v>
      </c>
      <c r="F303" s="101">
        <v>619</v>
      </c>
      <c r="G303" s="68">
        <v>236941</v>
      </c>
      <c r="H303" s="63"/>
      <c r="I303" s="64">
        <v>1.248</v>
      </c>
      <c r="J303" s="65">
        <f t="shared" si="5"/>
        <v>772.51199999999994</v>
      </c>
    </row>
    <row r="304" spans="2:10" s="32" customFormat="1" ht="16.5" x14ac:dyDescent="0.35">
      <c r="B304" s="70" t="s">
        <v>4</v>
      </c>
      <c r="C304" s="59" t="s">
        <v>0</v>
      </c>
      <c r="D304" s="60" t="s">
        <v>36</v>
      </c>
      <c r="E304" s="104" t="s">
        <v>53</v>
      </c>
      <c r="F304" s="101">
        <v>549</v>
      </c>
      <c r="G304" s="68">
        <v>236941</v>
      </c>
      <c r="H304" s="63"/>
      <c r="I304" s="64">
        <v>1.0940000000000001</v>
      </c>
      <c r="J304" s="65">
        <f t="shared" si="5"/>
        <v>600.60599999999999</v>
      </c>
    </row>
    <row r="305" spans="2:10" s="32" customFormat="1" ht="16.5" x14ac:dyDescent="0.35">
      <c r="B305" s="70" t="s">
        <v>4</v>
      </c>
      <c r="C305" s="59" t="s">
        <v>0</v>
      </c>
      <c r="D305" s="60" t="s">
        <v>36</v>
      </c>
      <c r="E305" s="104" t="s">
        <v>53</v>
      </c>
      <c r="F305" s="101">
        <v>1</v>
      </c>
      <c r="G305" s="68">
        <v>236941</v>
      </c>
      <c r="H305" s="63"/>
      <c r="I305" s="64">
        <v>1.0940000000000001</v>
      </c>
      <c r="J305" s="65">
        <f t="shared" si="5"/>
        <v>1.0940000000000001</v>
      </c>
    </row>
    <row r="306" spans="2:10" s="32" customFormat="1" ht="16.5" x14ac:dyDescent="0.35">
      <c r="B306" s="70" t="s">
        <v>14</v>
      </c>
      <c r="C306" s="59" t="s">
        <v>0</v>
      </c>
      <c r="D306" s="60" t="s">
        <v>36</v>
      </c>
      <c r="E306" s="104" t="s">
        <v>53</v>
      </c>
      <c r="F306" s="101">
        <v>63</v>
      </c>
      <c r="G306" s="68">
        <v>236941</v>
      </c>
      <c r="H306" s="63"/>
      <c r="I306" s="64">
        <v>1.0940000000000001</v>
      </c>
      <c r="J306" s="65">
        <f t="shared" si="5"/>
        <v>68.922000000000011</v>
      </c>
    </row>
    <row r="307" spans="2:10" s="32" customFormat="1" ht="16.5" x14ac:dyDescent="0.35">
      <c r="B307" s="70" t="s">
        <v>14</v>
      </c>
      <c r="C307" s="59" t="s">
        <v>0</v>
      </c>
      <c r="D307" s="60" t="s">
        <v>36</v>
      </c>
      <c r="E307" s="104" t="s">
        <v>53</v>
      </c>
      <c r="F307" s="101">
        <v>525</v>
      </c>
      <c r="G307" s="68">
        <v>236941</v>
      </c>
      <c r="H307" s="63"/>
      <c r="I307" s="64">
        <v>1.0940000000000001</v>
      </c>
      <c r="J307" s="65">
        <f t="shared" si="5"/>
        <v>574.35</v>
      </c>
    </row>
    <row r="308" spans="2:10" s="32" customFormat="1" ht="16.5" x14ac:dyDescent="0.35">
      <c r="B308" s="70" t="s">
        <v>71</v>
      </c>
      <c r="C308" s="59" t="s">
        <v>0</v>
      </c>
      <c r="D308" s="60" t="s">
        <v>36</v>
      </c>
      <c r="E308" s="104" t="s">
        <v>81</v>
      </c>
      <c r="F308" s="101">
        <v>1</v>
      </c>
      <c r="G308" s="68">
        <v>236941</v>
      </c>
      <c r="H308" s="63"/>
      <c r="I308" s="64">
        <v>1.105</v>
      </c>
      <c r="J308" s="65">
        <f t="shared" si="5"/>
        <v>1.105</v>
      </c>
    </row>
    <row r="309" spans="2:10" s="32" customFormat="1" ht="17" thickBot="1" x14ac:dyDescent="0.4">
      <c r="B309" s="102" t="s">
        <v>7</v>
      </c>
      <c r="C309" s="73" t="s">
        <v>0</v>
      </c>
      <c r="D309" s="74" t="s">
        <v>36</v>
      </c>
      <c r="E309" s="105" t="s">
        <v>66</v>
      </c>
      <c r="F309" s="103">
        <v>262</v>
      </c>
      <c r="G309" s="76">
        <v>236941</v>
      </c>
      <c r="H309" s="78"/>
      <c r="I309" s="79">
        <v>1.0229999999999999</v>
      </c>
      <c r="J309" s="80">
        <f t="shared" si="5"/>
        <v>268.02599999999995</v>
      </c>
    </row>
    <row r="310" spans="2:10" s="18" customFormat="1" ht="17" x14ac:dyDescent="0.35">
      <c r="B310" s="50"/>
      <c r="C310" s="50"/>
      <c r="D310" s="20"/>
      <c r="E310" s="26"/>
      <c r="F310" s="51">
        <f>SUM(F301:F309)</f>
        <v>3127</v>
      </c>
      <c r="G310" s="25" t="s">
        <v>21</v>
      </c>
      <c r="H310" s="44">
        <v>238</v>
      </c>
      <c r="I310" s="17" t="s">
        <v>1</v>
      </c>
      <c r="J310" s="46">
        <f>SUM(J301:J309)</f>
        <v>3497.6729999999998</v>
      </c>
    </row>
    <row r="311" spans="2:10" s="32" customFormat="1" ht="16.5" x14ac:dyDescent="0.35">
      <c r="B311" s="58" t="s">
        <v>7</v>
      </c>
      <c r="C311" s="59" t="s">
        <v>0</v>
      </c>
      <c r="D311" s="60" t="s">
        <v>36</v>
      </c>
      <c r="E311" s="91" t="s">
        <v>66</v>
      </c>
      <c r="F311" s="101">
        <v>1082</v>
      </c>
      <c r="G311" s="62">
        <v>222961</v>
      </c>
      <c r="H311" s="63"/>
      <c r="I311" s="64">
        <v>1.0229999999999999</v>
      </c>
      <c r="J311" s="65">
        <f t="shared" si="5"/>
        <v>1106.886</v>
      </c>
    </row>
    <row r="312" spans="2:10" s="32" customFormat="1" ht="16.5" x14ac:dyDescent="0.35">
      <c r="B312" s="58" t="s">
        <v>4</v>
      </c>
      <c r="C312" s="59" t="s">
        <v>0</v>
      </c>
      <c r="D312" s="60" t="s">
        <v>36</v>
      </c>
      <c r="E312" s="91" t="s">
        <v>53</v>
      </c>
      <c r="F312" s="101">
        <v>1545</v>
      </c>
      <c r="G312" s="62">
        <v>222961</v>
      </c>
      <c r="H312" s="63"/>
      <c r="I312" s="64">
        <v>1.0940000000000001</v>
      </c>
      <c r="J312" s="65">
        <f t="shared" si="5"/>
        <v>1690.23</v>
      </c>
    </row>
    <row r="313" spans="2:10" s="32" customFormat="1" ht="17" thickBot="1" x14ac:dyDescent="0.4">
      <c r="B313" s="72" t="s">
        <v>4</v>
      </c>
      <c r="C313" s="73" t="s">
        <v>0</v>
      </c>
      <c r="D313" s="74" t="s">
        <v>36</v>
      </c>
      <c r="E313" s="97" t="s">
        <v>53</v>
      </c>
      <c r="F313" s="103">
        <v>400</v>
      </c>
      <c r="G313" s="106">
        <v>222961</v>
      </c>
      <c r="H313" s="78"/>
      <c r="I313" s="79">
        <v>1.0940000000000001</v>
      </c>
      <c r="J313" s="80">
        <f t="shared" si="5"/>
        <v>437.6</v>
      </c>
    </row>
    <row r="314" spans="2:10" s="52" customFormat="1" ht="17" x14ac:dyDescent="0.35">
      <c r="B314" s="50"/>
      <c r="C314" s="50"/>
      <c r="D314" s="20"/>
      <c r="E314" s="26"/>
      <c r="F314" s="51">
        <f>SUM(F311:F313)</f>
        <v>3027</v>
      </c>
      <c r="G314" s="25" t="s">
        <v>22</v>
      </c>
      <c r="H314" s="44">
        <v>238</v>
      </c>
      <c r="I314" s="17" t="s">
        <v>1</v>
      </c>
      <c r="J314" s="46">
        <f>SUM(J311:J313)</f>
        <v>3234.7159999999999</v>
      </c>
    </row>
    <row r="315" spans="2:10" s="32" customFormat="1" ht="16.5" x14ac:dyDescent="0.35">
      <c r="B315" s="58" t="s">
        <v>7</v>
      </c>
      <c r="C315" s="59" t="s">
        <v>0</v>
      </c>
      <c r="D315" s="60" t="s">
        <v>36</v>
      </c>
      <c r="E315" s="91" t="s">
        <v>66</v>
      </c>
      <c r="F315" s="101">
        <v>609</v>
      </c>
      <c r="G315" s="62">
        <v>238</v>
      </c>
      <c r="H315" s="63"/>
      <c r="I315" s="64">
        <v>1.0229999999999999</v>
      </c>
      <c r="J315" s="65">
        <f t="shared" si="5"/>
        <v>623.00699999999995</v>
      </c>
    </row>
    <row r="316" spans="2:10" s="32" customFormat="1" ht="16.5" x14ac:dyDescent="0.35">
      <c r="B316" s="58" t="s">
        <v>4</v>
      </c>
      <c r="C316" s="59" t="s">
        <v>0</v>
      </c>
      <c r="D316" s="60" t="s">
        <v>36</v>
      </c>
      <c r="E316" s="91" t="s">
        <v>53</v>
      </c>
      <c r="F316" s="101">
        <v>1143</v>
      </c>
      <c r="G316" s="62">
        <v>238</v>
      </c>
      <c r="H316" s="63"/>
      <c r="I316" s="64">
        <v>1.0940000000000001</v>
      </c>
      <c r="J316" s="65">
        <f t="shared" si="5"/>
        <v>1250.442</v>
      </c>
    </row>
    <row r="317" spans="2:10" s="32" customFormat="1" ht="16.5" x14ac:dyDescent="0.35">
      <c r="B317" s="58" t="s">
        <v>4</v>
      </c>
      <c r="C317" s="59" t="s">
        <v>0</v>
      </c>
      <c r="D317" s="60" t="s">
        <v>36</v>
      </c>
      <c r="E317" s="91" t="s">
        <v>53</v>
      </c>
      <c r="F317" s="101">
        <v>563</v>
      </c>
      <c r="G317" s="62">
        <v>238</v>
      </c>
      <c r="H317" s="63"/>
      <c r="I317" s="64">
        <v>1.0940000000000001</v>
      </c>
      <c r="J317" s="65">
        <f t="shared" si="5"/>
        <v>615.92200000000003</v>
      </c>
    </row>
    <row r="318" spans="2:10" s="32" customFormat="1" ht="16.5" x14ac:dyDescent="0.35">
      <c r="B318" s="58" t="s">
        <v>71</v>
      </c>
      <c r="C318" s="59" t="s">
        <v>0</v>
      </c>
      <c r="D318" s="60" t="s">
        <v>36</v>
      </c>
      <c r="E318" s="91" t="s">
        <v>81</v>
      </c>
      <c r="F318" s="101">
        <v>105</v>
      </c>
      <c r="G318" s="62">
        <v>238</v>
      </c>
      <c r="H318" s="63"/>
      <c r="I318" s="64">
        <v>1.105</v>
      </c>
      <c r="J318" s="65">
        <f t="shared" si="5"/>
        <v>116.02499999999999</v>
      </c>
    </row>
    <row r="319" spans="2:10" s="32" customFormat="1" ht="16.5" x14ac:dyDescent="0.35">
      <c r="B319" s="58" t="s">
        <v>82</v>
      </c>
      <c r="C319" s="59" t="s">
        <v>0</v>
      </c>
      <c r="D319" s="60" t="s">
        <v>36</v>
      </c>
      <c r="E319" s="91" t="s">
        <v>81</v>
      </c>
      <c r="F319" s="101">
        <v>1</v>
      </c>
      <c r="G319" s="62">
        <v>238</v>
      </c>
      <c r="H319" s="63"/>
      <c r="I319" s="64">
        <v>1.105</v>
      </c>
      <c r="J319" s="65">
        <f t="shared" si="5"/>
        <v>1.105</v>
      </c>
    </row>
    <row r="320" spans="2:10" s="55" customFormat="1" ht="16.5" x14ac:dyDescent="0.35">
      <c r="B320" s="58" t="s">
        <v>14</v>
      </c>
      <c r="C320" s="59" t="s">
        <v>0</v>
      </c>
      <c r="D320" s="60" t="s">
        <v>36</v>
      </c>
      <c r="E320" s="91" t="s">
        <v>53</v>
      </c>
      <c r="F320" s="101">
        <v>1</v>
      </c>
      <c r="G320" s="62">
        <v>238</v>
      </c>
      <c r="H320" s="71"/>
      <c r="I320" s="64">
        <v>1.0940000000000001</v>
      </c>
      <c r="J320" s="65">
        <f t="shared" si="5"/>
        <v>1.0940000000000001</v>
      </c>
    </row>
    <row r="321" spans="2:10" s="32" customFormat="1" ht="16.5" x14ac:dyDescent="0.35">
      <c r="B321" s="58" t="s">
        <v>14</v>
      </c>
      <c r="C321" s="59" t="s">
        <v>0</v>
      </c>
      <c r="D321" s="60" t="s">
        <v>36</v>
      </c>
      <c r="E321" s="91" t="s">
        <v>53</v>
      </c>
      <c r="F321" s="101">
        <v>1</v>
      </c>
      <c r="G321" s="62">
        <v>238</v>
      </c>
      <c r="H321" s="63"/>
      <c r="I321" s="64">
        <v>1.0940000000000001</v>
      </c>
      <c r="J321" s="65">
        <f t="shared" si="5"/>
        <v>1.0940000000000001</v>
      </c>
    </row>
    <row r="322" spans="2:10" s="32" customFormat="1" ht="16.5" x14ac:dyDescent="0.35">
      <c r="B322" s="58" t="s">
        <v>7</v>
      </c>
      <c r="C322" s="59" t="s">
        <v>0</v>
      </c>
      <c r="D322" s="60" t="s">
        <v>36</v>
      </c>
      <c r="E322" s="91" t="s">
        <v>66</v>
      </c>
      <c r="F322" s="101">
        <v>300</v>
      </c>
      <c r="G322" s="62">
        <v>238</v>
      </c>
      <c r="H322" s="63"/>
      <c r="I322" s="64">
        <v>1.0229999999999999</v>
      </c>
      <c r="J322" s="65">
        <f t="shared" si="5"/>
        <v>306.89999999999998</v>
      </c>
    </row>
    <row r="323" spans="2:10" s="32" customFormat="1" ht="17" thickBot="1" x14ac:dyDescent="0.4">
      <c r="B323" s="72" t="s">
        <v>7</v>
      </c>
      <c r="C323" s="73" t="s">
        <v>0</v>
      </c>
      <c r="D323" s="74" t="s">
        <v>36</v>
      </c>
      <c r="E323" s="97" t="s">
        <v>66</v>
      </c>
      <c r="F323" s="103">
        <v>204</v>
      </c>
      <c r="G323" s="106">
        <v>238</v>
      </c>
      <c r="H323" s="78"/>
      <c r="I323" s="79">
        <v>1.0229999999999999</v>
      </c>
      <c r="J323" s="80">
        <f t="shared" si="5"/>
        <v>208.69199999999998</v>
      </c>
    </row>
    <row r="324" spans="2:10" s="18" customFormat="1" ht="17" x14ac:dyDescent="0.35">
      <c r="B324" s="50"/>
      <c r="C324" s="50"/>
      <c r="D324" s="20"/>
      <c r="E324" s="26"/>
      <c r="F324" s="25">
        <f>SUM(F315:F323)</f>
        <v>2927</v>
      </c>
      <c r="G324" s="25" t="s">
        <v>23</v>
      </c>
      <c r="H324" s="44">
        <v>238</v>
      </c>
      <c r="I324" s="17" t="s">
        <v>1</v>
      </c>
      <c r="J324" s="46">
        <f>SUM(J315:J323)</f>
        <v>3124.2810000000004</v>
      </c>
    </row>
    <row r="325" spans="2:10" s="32" customFormat="1" ht="16.5" x14ac:dyDescent="0.35">
      <c r="B325" s="58" t="s">
        <v>13</v>
      </c>
      <c r="C325" s="59" t="s">
        <v>0</v>
      </c>
      <c r="D325" s="60" t="s">
        <v>36</v>
      </c>
      <c r="E325" s="91" t="s">
        <v>58</v>
      </c>
      <c r="F325" s="101">
        <v>17</v>
      </c>
      <c r="G325" s="62">
        <v>6712</v>
      </c>
      <c r="H325" s="63"/>
      <c r="I325" s="64">
        <v>1.8660000000000001</v>
      </c>
      <c r="J325" s="65">
        <f t="shared" si="5"/>
        <v>31.722000000000001</v>
      </c>
    </row>
    <row r="326" spans="2:10" s="32" customFormat="1" ht="16.5" x14ac:dyDescent="0.35">
      <c r="B326" s="58" t="s">
        <v>13</v>
      </c>
      <c r="C326" s="59" t="s">
        <v>0</v>
      </c>
      <c r="D326" s="60" t="s">
        <v>36</v>
      </c>
      <c r="E326" s="91" t="s">
        <v>58</v>
      </c>
      <c r="F326" s="101">
        <v>1</v>
      </c>
      <c r="G326" s="62">
        <v>6712</v>
      </c>
      <c r="H326" s="63"/>
      <c r="I326" s="64">
        <v>1.8660000000000001</v>
      </c>
      <c r="J326" s="65">
        <f t="shared" si="5"/>
        <v>1.8660000000000001</v>
      </c>
    </row>
    <row r="327" spans="2:10" s="32" customFormat="1" ht="16.5" x14ac:dyDescent="0.35">
      <c r="B327" s="58" t="s">
        <v>5</v>
      </c>
      <c r="C327" s="59" t="s">
        <v>0</v>
      </c>
      <c r="D327" s="60" t="s">
        <v>36</v>
      </c>
      <c r="E327" s="91" t="s">
        <v>58</v>
      </c>
      <c r="F327" s="101">
        <v>240</v>
      </c>
      <c r="G327" s="62">
        <v>6712</v>
      </c>
      <c r="H327" s="63"/>
      <c r="I327" s="64">
        <v>1.8660000000000001</v>
      </c>
      <c r="J327" s="65">
        <f t="shared" si="5"/>
        <v>447.84000000000003</v>
      </c>
    </row>
    <row r="328" spans="2:10" s="32" customFormat="1" ht="16.5" x14ac:dyDescent="0.35">
      <c r="B328" s="58" t="s">
        <v>5</v>
      </c>
      <c r="C328" s="59" t="s">
        <v>0</v>
      </c>
      <c r="D328" s="60" t="s">
        <v>36</v>
      </c>
      <c r="E328" s="91" t="s">
        <v>58</v>
      </c>
      <c r="F328" s="101">
        <v>1</v>
      </c>
      <c r="G328" s="62">
        <v>6712</v>
      </c>
      <c r="H328" s="63"/>
      <c r="I328" s="64">
        <v>1.8660000000000001</v>
      </c>
      <c r="J328" s="65">
        <f t="shared" si="5"/>
        <v>1.8660000000000001</v>
      </c>
    </row>
    <row r="329" spans="2:10" s="32" customFormat="1" ht="16.5" x14ac:dyDescent="0.35">
      <c r="B329" s="58" t="s">
        <v>6</v>
      </c>
      <c r="C329" s="59" t="s">
        <v>0</v>
      </c>
      <c r="D329" s="60" t="s">
        <v>36</v>
      </c>
      <c r="E329" s="91" t="s">
        <v>59</v>
      </c>
      <c r="F329" s="101">
        <v>50</v>
      </c>
      <c r="G329" s="62">
        <v>6712</v>
      </c>
      <c r="H329" s="63"/>
      <c r="I329" s="64">
        <v>2.048</v>
      </c>
      <c r="J329" s="65">
        <f t="shared" si="5"/>
        <v>102.4</v>
      </c>
    </row>
    <row r="330" spans="2:10" s="32" customFormat="1" ht="16.5" x14ac:dyDescent="0.35">
      <c r="B330" s="66" t="s">
        <v>5</v>
      </c>
      <c r="C330" s="60" t="s">
        <v>0</v>
      </c>
      <c r="D330" s="60" t="s">
        <v>36</v>
      </c>
      <c r="E330" s="59" t="s">
        <v>58</v>
      </c>
      <c r="F330" s="101">
        <v>200</v>
      </c>
      <c r="G330" s="68">
        <v>6712</v>
      </c>
      <c r="H330" s="63"/>
      <c r="I330" s="64">
        <v>1.8660000000000001</v>
      </c>
      <c r="J330" s="65">
        <f t="shared" si="5"/>
        <v>373.20000000000005</v>
      </c>
    </row>
    <row r="331" spans="2:10" s="32" customFormat="1" ht="16.5" x14ac:dyDescent="0.35">
      <c r="B331" s="70" t="s">
        <v>57</v>
      </c>
      <c r="C331" s="59" t="s">
        <v>0</v>
      </c>
      <c r="D331" s="60" t="s">
        <v>36</v>
      </c>
      <c r="E331" s="59" t="s">
        <v>59</v>
      </c>
      <c r="F331" s="101">
        <v>50</v>
      </c>
      <c r="G331" s="68">
        <v>6712</v>
      </c>
      <c r="H331" s="63"/>
      <c r="I331" s="64">
        <v>2.048</v>
      </c>
      <c r="J331" s="65">
        <f t="shared" si="5"/>
        <v>102.4</v>
      </c>
    </row>
    <row r="332" spans="2:10" s="32" customFormat="1" ht="16.5" x14ac:dyDescent="0.35">
      <c r="B332" s="58" t="s">
        <v>13</v>
      </c>
      <c r="C332" s="59" t="s">
        <v>0</v>
      </c>
      <c r="D332" s="60" t="s">
        <v>36</v>
      </c>
      <c r="E332" s="107" t="s">
        <v>58</v>
      </c>
      <c r="F332" s="68">
        <v>1</v>
      </c>
      <c r="G332" s="69">
        <v>6712</v>
      </c>
      <c r="H332" s="63"/>
      <c r="I332" s="64">
        <v>1.8660000000000001</v>
      </c>
      <c r="J332" s="65">
        <f t="shared" si="5"/>
        <v>1.8660000000000001</v>
      </c>
    </row>
    <row r="333" spans="2:10" s="32" customFormat="1" ht="16.5" x14ac:dyDescent="0.35">
      <c r="B333" s="58" t="s">
        <v>13</v>
      </c>
      <c r="C333" s="59" t="s">
        <v>0</v>
      </c>
      <c r="D333" s="60" t="s">
        <v>36</v>
      </c>
      <c r="E333" s="107" t="s">
        <v>58</v>
      </c>
      <c r="F333" s="68">
        <v>219</v>
      </c>
      <c r="G333" s="69">
        <v>6712</v>
      </c>
      <c r="H333" s="63"/>
      <c r="I333" s="64">
        <v>1.8660000000000001</v>
      </c>
      <c r="J333" s="65">
        <f t="shared" si="5"/>
        <v>408.654</v>
      </c>
    </row>
    <row r="334" spans="2:10" s="32" customFormat="1" ht="16.5" x14ac:dyDescent="0.35">
      <c r="B334" s="58" t="s">
        <v>13</v>
      </c>
      <c r="C334" s="59" t="s">
        <v>0</v>
      </c>
      <c r="D334" s="60" t="s">
        <v>36</v>
      </c>
      <c r="E334" s="107" t="s">
        <v>58</v>
      </c>
      <c r="F334" s="68">
        <v>50</v>
      </c>
      <c r="G334" s="69">
        <v>6712</v>
      </c>
      <c r="H334" s="63"/>
      <c r="I334" s="64">
        <v>1.8660000000000001</v>
      </c>
      <c r="J334" s="65">
        <f t="shared" si="5"/>
        <v>93.300000000000011</v>
      </c>
    </row>
    <row r="335" spans="2:10" s="32" customFormat="1" ht="16.5" x14ac:dyDescent="0.35">
      <c r="B335" s="58" t="s">
        <v>13</v>
      </c>
      <c r="C335" s="59" t="s">
        <v>0</v>
      </c>
      <c r="D335" s="60" t="s">
        <v>36</v>
      </c>
      <c r="E335" s="107" t="s">
        <v>58</v>
      </c>
      <c r="F335" s="68">
        <v>199</v>
      </c>
      <c r="G335" s="69">
        <v>6712</v>
      </c>
      <c r="H335" s="63"/>
      <c r="I335" s="64">
        <v>1.8660000000000001</v>
      </c>
      <c r="J335" s="65">
        <f t="shared" si="5"/>
        <v>371.334</v>
      </c>
    </row>
    <row r="336" spans="2:10" s="55" customFormat="1" ht="16.5" x14ac:dyDescent="0.35">
      <c r="B336" s="58" t="s">
        <v>6</v>
      </c>
      <c r="C336" s="59" t="s">
        <v>0</v>
      </c>
      <c r="D336" s="60" t="s">
        <v>36</v>
      </c>
      <c r="E336" s="107" t="s">
        <v>59</v>
      </c>
      <c r="F336" s="68">
        <v>279</v>
      </c>
      <c r="G336" s="69">
        <v>6712</v>
      </c>
      <c r="H336" s="71"/>
      <c r="I336" s="64">
        <v>2.048</v>
      </c>
      <c r="J336" s="65">
        <f t="shared" si="5"/>
        <v>571.39200000000005</v>
      </c>
    </row>
    <row r="337" spans="2:10" s="32" customFormat="1" ht="16.5" x14ac:dyDescent="0.35">
      <c r="B337" s="58" t="s">
        <v>13</v>
      </c>
      <c r="C337" s="59" t="s">
        <v>0</v>
      </c>
      <c r="D337" s="60" t="s">
        <v>36</v>
      </c>
      <c r="E337" s="107" t="s">
        <v>58</v>
      </c>
      <c r="F337" s="68">
        <v>274</v>
      </c>
      <c r="G337" s="69">
        <v>6712</v>
      </c>
      <c r="H337" s="63"/>
      <c r="I337" s="64">
        <v>1.8660000000000001</v>
      </c>
      <c r="J337" s="65">
        <f t="shared" si="5"/>
        <v>511.28400000000005</v>
      </c>
    </row>
    <row r="338" spans="2:10" s="32" customFormat="1" ht="16.5" x14ac:dyDescent="0.35">
      <c r="B338" s="58" t="s">
        <v>57</v>
      </c>
      <c r="C338" s="59" t="s">
        <v>0</v>
      </c>
      <c r="D338" s="60" t="s">
        <v>36</v>
      </c>
      <c r="E338" s="107" t="s">
        <v>59</v>
      </c>
      <c r="F338" s="68">
        <v>50</v>
      </c>
      <c r="G338" s="69">
        <v>6712</v>
      </c>
      <c r="H338" s="63"/>
      <c r="I338" s="64">
        <v>2.048</v>
      </c>
      <c r="J338" s="65">
        <f t="shared" si="5"/>
        <v>102.4</v>
      </c>
    </row>
    <row r="339" spans="2:10" s="32" customFormat="1" ht="16.5" x14ac:dyDescent="0.35">
      <c r="B339" s="58" t="s">
        <v>13</v>
      </c>
      <c r="C339" s="59" t="s">
        <v>0</v>
      </c>
      <c r="D339" s="60" t="s">
        <v>36</v>
      </c>
      <c r="E339" s="107" t="s">
        <v>58</v>
      </c>
      <c r="F339" s="68">
        <v>200</v>
      </c>
      <c r="G339" s="69">
        <v>6712</v>
      </c>
      <c r="H339" s="63"/>
      <c r="I339" s="64">
        <v>1.8660000000000001</v>
      </c>
      <c r="J339" s="65">
        <f t="shared" si="5"/>
        <v>373.20000000000005</v>
      </c>
    </row>
    <row r="340" spans="2:10" s="32" customFormat="1" ht="17" thickBot="1" x14ac:dyDescent="0.4">
      <c r="B340" s="72" t="s">
        <v>13</v>
      </c>
      <c r="C340" s="73" t="s">
        <v>0</v>
      </c>
      <c r="D340" s="74" t="s">
        <v>36</v>
      </c>
      <c r="E340" s="108" t="s">
        <v>58</v>
      </c>
      <c r="F340" s="76">
        <v>200</v>
      </c>
      <c r="G340" s="77">
        <v>6712</v>
      </c>
      <c r="H340" s="78"/>
      <c r="I340" s="79">
        <v>1.8660000000000001</v>
      </c>
      <c r="J340" s="80">
        <f t="shared" si="5"/>
        <v>373.20000000000005</v>
      </c>
    </row>
    <row r="341" spans="2:10" s="18" customFormat="1" ht="17" x14ac:dyDescent="0.35">
      <c r="B341" s="50"/>
      <c r="C341" s="50"/>
      <c r="D341" s="20"/>
      <c r="E341" s="26"/>
      <c r="F341" s="25">
        <f>SUM(F325:F340)</f>
        <v>2031</v>
      </c>
      <c r="G341" s="25" t="s">
        <v>24</v>
      </c>
      <c r="H341" s="44">
        <v>238</v>
      </c>
      <c r="I341" s="17" t="s">
        <v>1</v>
      </c>
      <c r="J341" s="46">
        <f>SUM(J325:J340)</f>
        <v>3867.924</v>
      </c>
    </row>
    <row r="342" spans="2:10" s="32" customFormat="1" ht="16.5" x14ac:dyDescent="0.35">
      <c r="B342" s="58" t="s">
        <v>69</v>
      </c>
      <c r="C342" s="59" t="s">
        <v>74</v>
      </c>
      <c r="D342" s="60" t="s">
        <v>36</v>
      </c>
      <c r="E342" s="107" t="s">
        <v>86</v>
      </c>
      <c r="F342" s="68">
        <v>1</v>
      </c>
      <c r="G342" s="69">
        <v>106815</v>
      </c>
      <c r="H342" s="63"/>
      <c r="I342" s="64">
        <v>1.3959999999999999</v>
      </c>
      <c r="J342" s="65">
        <f t="shared" si="5"/>
        <v>1.3959999999999999</v>
      </c>
    </row>
    <row r="343" spans="2:10" s="32" customFormat="1" ht="16.5" x14ac:dyDescent="0.35">
      <c r="B343" s="58" t="s">
        <v>4</v>
      </c>
      <c r="C343" s="59" t="s">
        <v>74</v>
      </c>
      <c r="D343" s="60" t="s">
        <v>36</v>
      </c>
      <c r="E343" s="107" t="s">
        <v>75</v>
      </c>
      <c r="F343" s="68">
        <v>1335</v>
      </c>
      <c r="G343" s="69">
        <v>106815</v>
      </c>
      <c r="H343" s="63"/>
      <c r="I343" s="64">
        <v>1.425</v>
      </c>
      <c r="J343" s="65">
        <f t="shared" si="5"/>
        <v>1902.375</v>
      </c>
    </row>
    <row r="344" spans="2:10" s="32" customFormat="1" ht="17" thickBot="1" x14ac:dyDescent="0.4">
      <c r="B344" s="72" t="s">
        <v>14</v>
      </c>
      <c r="C344" s="73" t="s">
        <v>74</v>
      </c>
      <c r="D344" s="74" t="s">
        <v>36</v>
      </c>
      <c r="E344" s="108" t="s">
        <v>75</v>
      </c>
      <c r="F344" s="76">
        <v>1000</v>
      </c>
      <c r="G344" s="77">
        <v>106815</v>
      </c>
      <c r="H344" s="78"/>
      <c r="I344" s="79">
        <v>1.425</v>
      </c>
      <c r="J344" s="80">
        <f t="shared" si="5"/>
        <v>1425</v>
      </c>
    </row>
    <row r="345" spans="2:10" s="18" customFormat="1" ht="17" x14ac:dyDescent="0.35">
      <c r="B345" s="50"/>
      <c r="C345" s="50"/>
      <c r="D345" s="20"/>
      <c r="E345" s="26"/>
      <c r="F345" s="25">
        <f>SUM(F342:F344)</f>
        <v>2336</v>
      </c>
      <c r="G345" s="25" t="s">
        <v>25</v>
      </c>
      <c r="H345" s="44">
        <v>238</v>
      </c>
      <c r="I345" s="17" t="s">
        <v>1</v>
      </c>
      <c r="J345" s="46">
        <f>SUM(J342:J344)</f>
        <v>3328.7709999999997</v>
      </c>
    </row>
    <row r="346" spans="2:10" s="32" customFormat="1" ht="16.5" x14ac:dyDescent="0.35">
      <c r="B346" s="58" t="s">
        <v>4</v>
      </c>
      <c r="C346" s="59" t="s">
        <v>87</v>
      </c>
      <c r="D346" s="60" t="s">
        <v>36</v>
      </c>
      <c r="E346" s="107" t="s">
        <v>72</v>
      </c>
      <c r="F346" s="68">
        <v>534</v>
      </c>
      <c r="G346" s="69">
        <v>171624</v>
      </c>
      <c r="H346" s="63"/>
      <c r="I346" s="64">
        <v>1.284</v>
      </c>
      <c r="J346" s="65">
        <f t="shared" ref="J346:J408" si="6">F346*I346</f>
        <v>685.65600000000006</v>
      </c>
    </row>
    <row r="347" spans="2:10" s="32" customFormat="1" ht="16.5" x14ac:dyDescent="0.35">
      <c r="B347" s="58" t="s">
        <v>14</v>
      </c>
      <c r="C347" s="59" t="s">
        <v>87</v>
      </c>
      <c r="D347" s="60" t="s">
        <v>36</v>
      </c>
      <c r="E347" s="107" t="s">
        <v>72</v>
      </c>
      <c r="F347" s="68">
        <v>1304</v>
      </c>
      <c r="G347" s="69">
        <v>171624</v>
      </c>
      <c r="H347" s="63"/>
      <c r="I347" s="64">
        <v>1.284</v>
      </c>
      <c r="J347" s="65">
        <f t="shared" si="6"/>
        <v>1674.336</v>
      </c>
    </row>
    <row r="348" spans="2:10" s="32" customFormat="1" ht="16.5" x14ac:dyDescent="0.35">
      <c r="B348" s="58" t="s">
        <v>4</v>
      </c>
      <c r="C348" s="59" t="s">
        <v>87</v>
      </c>
      <c r="D348" s="60" t="s">
        <v>36</v>
      </c>
      <c r="E348" s="107" t="s">
        <v>72</v>
      </c>
      <c r="F348" s="68">
        <v>1</v>
      </c>
      <c r="G348" s="69">
        <v>171624</v>
      </c>
      <c r="H348" s="63"/>
      <c r="I348" s="64">
        <v>1.284</v>
      </c>
      <c r="J348" s="65">
        <f t="shared" si="6"/>
        <v>1.284</v>
      </c>
    </row>
    <row r="349" spans="2:10" s="32" customFormat="1" ht="16.5" x14ac:dyDescent="0.35">
      <c r="B349" s="58" t="s">
        <v>14</v>
      </c>
      <c r="C349" s="59" t="s">
        <v>87</v>
      </c>
      <c r="D349" s="60" t="s">
        <v>36</v>
      </c>
      <c r="E349" s="107" t="s">
        <v>72</v>
      </c>
      <c r="F349" s="68">
        <v>95</v>
      </c>
      <c r="G349" s="69">
        <v>171624</v>
      </c>
      <c r="H349" s="63"/>
      <c r="I349" s="64">
        <v>1.284</v>
      </c>
      <c r="J349" s="65">
        <f t="shared" si="6"/>
        <v>121.98</v>
      </c>
    </row>
    <row r="350" spans="2:10" s="32" customFormat="1" ht="17" thickBot="1" x14ac:dyDescent="0.4">
      <c r="B350" s="72" t="s">
        <v>4</v>
      </c>
      <c r="C350" s="73" t="s">
        <v>87</v>
      </c>
      <c r="D350" s="74" t="s">
        <v>36</v>
      </c>
      <c r="E350" s="108" t="s">
        <v>72</v>
      </c>
      <c r="F350" s="76">
        <v>597</v>
      </c>
      <c r="G350" s="77">
        <v>171624</v>
      </c>
      <c r="H350" s="78"/>
      <c r="I350" s="79">
        <v>1.284</v>
      </c>
      <c r="J350" s="80">
        <f t="shared" si="6"/>
        <v>766.548</v>
      </c>
    </row>
    <row r="351" spans="2:10" s="18" customFormat="1" ht="17" x14ac:dyDescent="0.35">
      <c r="B351" s="50"/>
      <c r="C351" s="50"/>
      <c r="D351" s="20"/>
      <c r="E351" s="26"/>
      <c r="F351" s="25">
        <f>SUM(F346:F350)</f>
        <v>2531</v>
      </c>
      <c r="G351" s="25" t="s">
        <v>26</v>
      </c>
      <c r="H351" s="44">
        <v>238</v>
      </c>
      <c r="I351" s="17" t="s">
        <v>1</v>
      </c>
      <c r="J351" s="46">
        <f>SUM(J346:J350)</f>
        <v>3249.8040000000001</v>
      </c>
    </row>
    <row r="352" spans="2:10" s="32" customFormat="1" ht="16.5" x14ac:dyDescent="0.35">
      <c r="B352" s="58" t="s">
        <v>8</v>
      </c>
      <c r="C352" s="59" t="s">
        <v>0</v>
      </c>
      <c r="D352" s="60" t="s">
        <v>36</v>
      </c>
      <c r="E352" s="107" t="s">
        <v>54</v>
      </c>
      <c r="F352" s="68">
        <v>333</v>
      </c>
      <c r="G352" s="69" t="s">
        <v>88</v>
      </c>
      <c r="H352" s="63"/>
      <c r="I352" s="64">
        <v>1.248</v>
      </c>
      <c r="J352" s="65">
        <f t="shared" si="6"/>
        <v>415.584</v>
      </c>
    </row>
    <row r="353" spans="2:10" s="32" customFormat="1" ht="16.5" x14ac:dyDescent="0.35">
      <c r="B353" s="58" t="s">
        <v>4</v>
      </c>
      <c r="C353" s="59" t="s">
        <v>0</v>
      </c>
      <c r="D353" s="60" t="s">
        <v>36</v>
      </c>
      <c r="E353" s="107" t="s">
        <v>53</v>
      </c>
      <c r="F353" s="68">
        <v>306</v>
      </c>
      <c r="G353" s="69" t="s">
        <v>88</v>
      </c>
      <c r="H353" s="63"/>
      <c r="I353" s="64">
        <v>1.0940000000000001</v>
      </c>
      <c r="J353" s="65">
        <f t="shared" si="6"/>
        <v>334.76400000000001</v>
      </c>
    </row>
    <row r="354" spans="2:10" s="32" customFormat="1" ht="16.5" x14ac:dyDescent="0.35">
      <c r="B354" s="58" t="s">
        <v>4</v>
      </c>
      <c r="C354" s="59" t="s">
        <v>0</v>
      </c>
      <c r="D354" s="60" t="s">
        <v>36</v>
      </c>
      <c r="E354" s="107" t="s">
        <v>53</v>
      </c>
      <c r="F354" s="68">
        <v>879</v>
      </c>
      <c r="G354" s="69" t="s">
        <v>88</v>
      </c>
      <c r="H354" s="63"/>
      <c r="I354" s="64">
        <v>1.0940000000000001</v>
      </c>
      <c r="J354" s="65">
        <f t="shared" si="6"/>
        <v>961.62600000000009</v>
      </c>
    </row>
    <row r="355" spans="2:10" s="32" customFormat="1" ht="16.5" x14ac:dyDescent="0.35">
      <c r="B355" s="58" t="s">
        <v>4</v>
      </c>
      <c r="C355" s="59" t="s">
        <v>0</v>
      </c>
      <c r="D355" s="60" t="s">
        <v>36</v>
      </c>
      <c r="E355" s="107" t="s">
        <v>53</v>
      </c>
      <c r="F355" s="68">
        <v>54</v>
      </c>
      <c r="G355" s="69" t="s">
        <v>88</v>
      </c>
      <c r="H355" s="63"/>
      <c r="I355" s="64">
        <v>1.0940000000000001</v>
      </c>
      <c r="J355" s="65">
        <f t="shared" si="6"/>
        <v>59.076000000000008</v>
      </c>
    </row>
    <row r="356" spans="2:10" s="32" customFormat="1" ht="16.5" x14ac:dyDescent="0.35">
      <c r="B356" s="58" t="s">
        <v>7</v>
      </c>
      <c r="C356" s="59" t="s">
        <v>0</v>
      </c>
      <c r="D356" s="60" t="s">
        <v>36</v>
      </c>
      <c r="E356" s="107" t="s">
        <v>66</v>
      </c>
      <c r="F356" s="68">
        <v>1570</v>
      </c>
      <c r="G356" s="69" t="s">
        <v>88</v>
      </c>
      <c r="H356" s="63"/>
      <c r="I356" s="64">
        <v>1.0229999999999999</v>
      </c>
      <c r="J356" s="65">
        <f t="shared" si="6"/>
        <v>1606.11</v>
      </c>
    </row>
    <row r="357" spans="2:10" s="32" customFormat="1" ht="16.5" x14ac:dyDescent="0.35">
      <c r="B357" s="58" t="s">
        <v>4</v>
      </c>
      <c r="C357" s="59" t="s">
        <v>0</v>
      </c>
      <c r="D357" s="60" t="s">
        <v>36</v>
      </c>
      <c r="E357" s="107" t="s">
        <v>53</v>
      </c>
      <c r="F357" s="68">
        <v>1</v>
      </c>
      <c r="G357" s="69" t="s">
        <v>88</v>
      </c>
      <c r="H357" s="63"/>
      <c r="I357" s="64">
        <v>1.0940000000000001</v>
      </c>
      <c r="J357" s="65">
        <f t="shared" si="6"/>
        <v>1.0940000000000001</v>
      </c>
    </row>
    <row r="358" spans="2:10" s="32" customFormat="1" ht="17" thickBot="1" x14ac:dyDescent="0.4">
      <c r="B358" s="72" t="s">
        <v>4</v>
      </c>
      <c r="C358" s="73" t="s">
        <v>0</v>
      </c>
      <c r="D358" s="74" t="s">
        <v>36</v>
      </c>
      <c r="E358" s="108" t="s">
        <v>53</v>
      </c>
      <c r="F358" s="76">
        <v>1</v>
      </c>
      <c r="G358" s="77" t="s">
        <v>88</v>
      </c>
      <c r="H358" s="78"/>
      <c r="I358" s="79">
        <v>1.0940000000000001</v>
      </c>
      <c r="J358" s="80">
        <f t="shared" si="6"/>
        <v>1.0940000000000001</v>
      </c>
    </row>
    <row r="359" spans="2:10" s="18" customFormat="1" ht="17" x14ac:dyDescent="0.35">
      <c r="B359" s="50"/>
      <c r="C359" s="50"/>
      <c r="D359" s="20"/>
      <c r="E359" s="26"/>
      <c r="F359" s="51">
        <f>SUM(F352:F358)</f>
        <v>3144</v>
      </c>
      <c r="G359" s="25" t="s">
        <v>27</v>
      </c>
      <c r="H359" s="44">
        <v>238</v>
      </c>
      <c r="I359" s="17" t="s">
        <v>1</v>
      </c>
      <c r="J359" s="46">
        <f>SUM(J352:J358)</f>
        <v>3379.348</v>
      </c>
    </row>
    <row r="360" spans="2:10" s="32" customFormat="1" ht="16.5" x14ac:dyDescent="0.35">
      <c r="B360" s="109" t="s">
        <v>33</v>
      </c>
      <c r="C360" s="110" t="s">
        <v>0</v>
      </c>
      <c r="D360" s="60" t="s">
        <v>36</v>
      </c>
      <c r="E360" s="111" t="s">
        <v>61</v>
      </c>
      <c r="F360" s="101">
        <v>50</v>
      </c>
      <c r="G360" s="112">
        <v>200007</v>
      </c>
      <c r="H360" s="63"/>
      <c r="I360" s="64">
        <v>1.593</v>
      </c>
      <c r="J360" s="65">
        <f t="shared" si="6"/>
        <v>79.650000000000006</v>
      </c>
    </row>
    <row r="361" spans="2:10" s="32" customFormat="1" ht="16.5" x14ac:dyDescent="0.35">
      <c r="B361" s="109" t="s">
        <v>32</v>
      </c>
      <c r="C361" s="110" t="s">
        <v>0</v>
      </c>
      <c r="D361" s="60" t="s">
        <v>36</v>
      </c>
      <c r="E361" s="111" t="s">
        <v>63</v>
      </c>
      <c r="F361" s="101">
        <v>1</v>
      </c>
      <c r="G361" s="112">
        <v>200007</v>
      </c>
      <c r="H361" s="63"/>
      <c r="I361" s="64">
        <v>1.593</v>
      </c>
      <c r="J361" s="65">
        <f t="shared" si="6"/>
        <v>1.593</v>
      </c>
    </row>
    <row r="362" spans="2:10" s="32" customFormat="1" ht="16.5" x14ac:dyDescent="0.35">
      <c r="B362" s="109" t="s">
        <v>32</v>
      </c>
      <c r="C362" s="110" t="s">
        <v>0</v>
      </c>
      <c r="D362" s="60" t="s">
        <v>36</v>
      </c>
      <c r="E362" s="111" t="s">
        <v>63</v>
      </c>
      <c r="F362" s="101">
        <v>50</v>
      </c>
      <c r="G362" s="112">
        <v>200007</v>
      </c>
      <c r="H362" s="63"/>
      <c r="I362" s="64">
        <v>1.593</v>
      </c>
      <c r="J362" s="65">
        <f t="shared" si="6"/>
        <v>79.650000000000006</v>
      </c>
    </row>
    <row r="363" spans="2:10" s="32" customFormat="1" ht="16.5" x14ac:dyDescent="0.35">
      <c r="B363" s="109" t="s">
        <v>43</v>
      </c>
      <c r="C363" s="110" t="s">
        <v>0</v>
      </c>
      <c r="D363" s="60" t="s">
        <v>36</v>
      </c>
      <c r="E363" s="111" t="s">
        <v>62</v>
      </c>
      <c r="F363" s="101">
        <v>45</v>
      </c>
      <c r="G363" s="112">
        <v>200007</v>
      </c>
      <c r="H363" s="63"/>
      <c r="I363" s="64">
        <v>1.931</v>
      </c>
      <c r="J363" s="65">
        <f t="shared" si="6"/>
        <v>86.894999999999996</v>
      </c>
    </row>
    <row r="364" spans="2:10" s="32" customFormat="1" ht="16.5" x14ac:dyDescent="0.35">
      <c r="B364" s="109" t="s">
        <v>12</v>
      </c>
      <c r="C364" s="110" t="s">
        <v>0</v>
      </c>
      <c r="D364" s="60" t="s">
        <v>36</v>
      </c>
      <c r="E364" s="111" t="s">
        <v>61</v>
      </c>
      <c r="F364" s="101">
        <v>50</v>
      </c>
      <c r="G364" s="112">
        <v>200007</v>
      </c>
      <c r="H364" s="63"/>
      <c r="I364" s="64">
        <v>1.593</v>
      </c>
      <c r="J364" s="65">
        <f t="shared" si="6"/>
        <v>79.650000000000006</v>
      </c>
    </row>
    <row r="365" spans="2:10" s="32" customFormat="1" ht="16.5" x14ac:dyDescent="0.35">
      <c r="B365" s="109" t="s">
        <v>32</v>
      </c>
      <c r="C365" s="110" t="s">
        <v>0</v>
      </c>
      <c r="D365" s="60" t="s">
        <v>36</v>
      </c>
      <c r="E365" s="111" t="s">
        <v>63</v>
      </c>
      <c r="F365" s="101">
        <v>50</v>
      </c>
      <c r="G365" s="112">
        <v>200007</v>
      </c>
      <c r="H365" s="63"/>
      <c r="I365" s="64">
        <v>1.593</v>
      </c>
      <c r="J365" s="65">
        <f t="shared" si="6"/>
        <v>79.650000000000006</v>
      </c>
    </row>
    <row r="366" spans="2:10" s="32" customFormat="1" ht="16.5" x14ac:dyDescent="0.35">
      <c r="B366" s="109" t="s">
        <v>32</v>
      </c>
      <c r="C366" s="110" t="s">
        <v>0</v>
      </c>
      <c r="D366" s="60" t="s">
        <v>36</v>
      </c>
      <c r="E366" s="111" t="s">
        <v>63</v>
      </c>
      <c r="F366" s="101">
        <v>1</v>
      </c>
      <c r="G366" s="112">
        <v>200007</v>
      </c>
      <c r="H366" s="63"/>
      <c r="I366" s="64">
        <v>1.593</v>
      </c>
      <c r="J366" s="65">
        <f t="shared" si="6"/>
        <v>1.593</v>
      </c>
    </row>
    <row r="367" spans="2:10" s="32" customFormat="1" ht="16.5" x14ac:dyDescent="0.35">
      <c r="B367" s="109" t="s">
        <v>12</v>
      </c>
      <c r="C367" s="110" t="s">
        <v>0</v>
      </c>
      <c r="D367" s="60" t="s">
        <v>36</v>
      </c>
      <c r="E367" s="111" t="s">
        <v>61</v>
      </c>
      <c r="F367" s="101">
        <v>50</v>
      </c>
      <c r="G367" s="112">
        <v>200007</v>
      </c>
      <c r="H367" s="63"/>
      <c r="I367" s="64">
        <v>1.593</v>
      </c>
      <c r="J367" s="65">
        <f t="shared" si="6"/>
        <v>79.650000000000006</v>
      </c>
    </row>
    <row r="368" spans="2:10" s="32" customFormat="1" ht="16.5" x14ac:dyDescent="0.35">
      <c r="B368" s="109" t="s">
        <v>11</v>
      </c>
      <c r="C368" s="110" t="s">
        <v>0</v>
      </c>
      <c r="D368" s="60" t="s">
        <v>36</v>
      </c>
      <c r="E368" s="111" t="s">
        <v>63</v>
      </c>
      <c r="F368" s="101">
        <v>240</v>
      </c>
      <c r="G368" s="112">
        <v>200007</v>
      </c>
      <c r="H368" s="63"/>
      <c r="I368" s="64">
        <v>1.593</v>
      </c>
      <c r="J368" s="65">
        <f t="shared" si="6"/>
        <v>382.32</v>
      </c>
    </row>
    <row r="369" spans="2:10" s="32" customFormat="1" ht="16.5" x14ac:dyDescent="0.35">
      <c r="B369" s="109" t="s">
        <v>32</v>
      </c>
      <c r="C369" s="110" t="s">
        <v>0</v>
      </c>
      <c r="D369" s="60" t="s">
        <v>36</v>
      </c>
      <c r="E369" s="111" t="s">
        <v>63</v>
      </c>
      <c r="F369" s="101">
        <v>50</v>
      </c>
      <c r="G369" s="112">
        <v>200007</v>
      </c>
      <c r="H369" s="63"/>
      <c r="I369" s="64">
        <v>1.593</v>
      </c>
      <c r="J369" s="65">
        <f t="shared" si="6"/>
        <v>79.650000000000006</v>
      </c>
    </row>
    <row r="370" spans="2:10" s="32" customFormat="1" ht="16.5" x14ac:dyDescent="0.35">
      <c r="B370" s="109" t="s">
        <v>32</v>
      </c>
      <c r="C370" s="110" t="s">
        <v>0</v>
      </c>
      <c r="D370" s="60" t="s">
        <v>36</v>
      </c>
      <c r="E370" s="111" t="s">
        <v>63</v>
      </c>
      <c r="F370" s="101">
        <v>50</v>
      </c>
      <c r="G370" s="112">
        <v>200007</v>
      </c>
      <c r="H370" s="63"/>
      <c r="I370" s="64">
        <v>1.593</v>
      </c>
      <c r="J370" s="65">
        <f t="shared" si="6"/>
        <v>79.650000000000006</v>
      </c>
    </row>
    <row r="371" spans="2:10" s="32" customFormat="1" ht="16.5" x14ac:dyDescent="0.35">
      <c r="B371" s="109" t="s">
        <v>32</v>
      </c>
      <c r="C371" s="110" t="s">
        <v>0</v>
      </c>
      <c r="D371" s="60" t="s">
        <v>36</v>
      </c>
      <c r="E371" s="111" t="s">
        <v>63</v>
      </c>
      <c r="F371" s="101">
        <v>50</v>
      </c>
      <c r="G371" s="112">
        <v>200007</v>
      </c>
      <c r="H371" s="63"/>
      <c r="I371" s="64">
        <v>1.593</v>
      </c>
      <c r="J371" s="65">
        <f t="shared" si="6"/>
        <v>79.650000000000006</v>
      </c>
    </row>
    <row r="372" spans="2:10" s="32" customFormat="1" ht="16.5" x14ac:dyDescent="0.35">
      <c r="B372" s="109" t="s">
        <v>32</v>
      </c>
      <c r="C372" s="110" t="s">
        <v>0</v>
      </c>
      <c r="D372" s="60" t="s">
        <v>36</v>
      </c>
      <c r="E372" s="111" t="s">
        <v>63</v>
      </c>
      <c r="F372" s="101">
        <v>50</v>
      </c>
      <c r="G372" s="112">
        <v>200007</v>
      </c>
      <c r="H372" s="63"/>
      <c r="I372" s="64">
        <v>1.593</v>
      </c>
      <c r="J372" s="65">
        <f t="shared" si="6"/>
        <v>79.650000000000006</v>
      </c>
    </row>
    <row r="373" spans="2:10" s="32" customFormat="1" ht="16.5" x14ac:dyDescent="0.35">
      <c r="B373" s="109" t="s">
        <v>89</v>
      </c>
      <c r="C373" s="110" t="s">
        <v>0</v>
      </c>
      <c r="D373" s="60" t="s">
        <v>36</v>
      </c>
      <c r="E373" s="111" t="s">
        <v>64</v>
      </c>
      <c r="F373" s="101">
        <v>1</v>
      </c>
      <c r="G373" s="112">
        <v>200007</v>
      </c>
      <c r="H373" s="63"/>
      <c r="I373" s="64">
        <v>1.593</v>
      </c>
      <c r="J373" s="65">
        <f t="shared" si="6"/>
        <v>1.593</v>
      </c>
    </row>
    <row r="374" spans="2:10" s="32" customFormat="1" ht="16.5" x14ac:dyDescent="0.35">
      <c r="B374" s="109" t="s">
        <v>43</v>
      </c>
      <c r="C374" s="110" t="s">
        <v>0</v>
      </c>
      <c r="D374" s="60" t="s">
        <v>36</v>
      </c>
      <c r="E374" s="111" t="s">
        <v>62</v>
      </c>
      <c r="F374" s="101">
        <v>45</v>
      </c>
      <c r="G374" s="112">
        <v>200007</v>
      </c>
      <c r="H374" s="63"/>
      <c r="I374" s="64">
        <v>1.931</v>
      </c>
      <c r="J374" s="65">
        <f t="shared" si="6"/>
        <v>86.894999999999996</v>
      </c>
    </row>
    <row r="375" spans="2:10" s="32" customFormat="1" ht="16.5" x14ac:dyDescent="0.35">
      <c r="B375" s="109" t="s">
        <v>11</v>
      </c>
      <c r="C375" s="110" t="s">
        <v>0</v>
      </c>
      <c r="D375" s="60" t="s">
        <v>36</v>
      </c>
      <c r="E375" s="111" t="s">
        <v>63</v>
      </c>
      <c r="F375" s="101">
        <v>1</v>
      </c>
      <c r="G375" s="112">
        <v>200007</v>
      </c>
      <c r="H375" s="63"/>
      <c r="I375" s="64">
        <v>1.593</v>
      </c>
      <c r="J375" s="65">
        <f t="shared" si="6"/>
        <v>1.593</v>
      </c>
    </row>
    <row r="376" spans="2:10" s="55" customFormat="1" ht="16.5" x14ac:dyDescent="0.35">
      <c r="B376" s="109" t="s">
        <v>43</v>
      </c>
      <c r="C376" s="110" t="s">
        <v>0</v>
      </c>
      <c r="D376" s="60" t="s">
        <v>36</v>
      </c>
      <c r="E376" s="111" t="s">
        <v>62</v>
      </c>
      <c r="F376" s="101">
        <v>50</v>
      </c>
      <c r="G376" s="112">
        <v>200007</v>
      </c>
      <c r="H376" s="71"/>
      <c r="I376" s="64">
        <v>1.931</v>
      </c>
      <c r="J376" s="65">
        <f t="shared" si="6"/>
        <v>96.55</v>
      </c>
    </row>
    <row r="377" spans="2:10" s="32" customFormat="1" ht="16.5" x14ac:dyDescent="0.35">
      <c r="B377" s="109" t="s">
        <v>32</v>
      </c>
      <c r="C377" s="110" t="s">
        <v>0</v>
      </c>
      <c r="D377" s="60" t="s">
        <v>36</v>
      </c>
      <c r="E377" s="111" t="s">
        <v>63</v>
      </c>
      <c r="F377" s="101">
        <v>50</v>
      </c>
      <c r="G377" s="112">
        <v>200007</v>
      </c>
      <c r="H377" s="63"/>
      <c r="I377" s="64">
        <v>1.593</v>
      </c>
      <c r="J377" s="65">
        <f t="shared" si="6"/>
        <v>79.650000000000006</v>
      </c>
    </row>
    <row r="378" spans="2:10" s="32" customFormat="1" ht="16.5" x14ac:dyDescent="0.35">
      <c r="B378" s="109" t="s">
        <v>89</v>
      </c>
      <c r="C378" s="110" t="s">
        <v>0</v>
      </c>
      <c r="D378" s="60" t="s">
        <v>36</v>
      </c>
      <c r="E378" s="111" t="s">
        <v>64</v>
      </c>
      <c r="F378" s="101">
        <v>1</v>
      </c>
      <c r="G378" s="112">
        <v>200007</v>
      </c>
      <c r="H378" s="63"/>
      <c r="I378" s="64">
        <v>1.593</v>
      </c>
      <c r="J378" s="65">
        <f t="shared" si="6"/>
        <v>1.593</v>
      </c>
    </row>
    <row r="379" spans="2:10" s="32" customFormat="1" ht="16.5" x14ac:dyDescent="0.35">
      <c r="B379" s="109" t="s">
        <v>43</v>
      </c>
      <c r="C379" s="110" t="s">
        <v>0</v>
      </c>
      <c r="D379" s="60" t="s">
        <v>36</v>
      </c>
      <c r="E379" s="111" t="s">
        <v>62</v>
      </c>
      <c r="F379" s="101">
        <v>45</v>
      </c>
      <c r="G379" s="112">
        <v>200007</v>
      </c>
      <c r="H379" s="63"/>
      <c r="I379" s="64">
        <v>1.931</v>
      </c>
      <c r="J379" s="65">
        <f t="shared" si="6"/>
        <v>86.894999999999996</v>
      </c>
    </row>
    <row r="380" spans="2:10" s="32" customFormat="1" ht="16.5" x14ac:dyDescent="0.35">
      <c r="B380" s="113" t="s">
        <v>12</v>
      </c>
      <c r="C380" s="114" t="s">
        <v>0</v>
      </c>
      <c r="D380" s="60" t="s">
        <v>36</v>
      </c>
      <c r="E380" s="110" t="s">
        <v>61</v>
      </c>
      <c r="F380" s="101">
        <v>50</v>
      </c>
      <c r="G380" s="115">
        <v>200007</v>
      </c>
      <c r="H380" s="63"/>
      <c r="I380" s="64">
        <v>1.593</v>
      </c>
      <c r="J380" s="65">
        <f t="shared" si="6"/>
        <v>79.650000000000006</v>
      </c>
    </row>
    <row r="381" spans="2:10" s="32" customFormat="1" ht="16.5" x14ac:dyDescent="0.35">
      <c r="B381" s="116" t="s">
        <v>32</v>
      </c>
      <c r="C381" s="110" t="s">
        <v>0</v>
      </c>
      <c r="D381" s="60" t="s">
        <v>36</v>
      </c>
      <c r="E381" s="110" t="s">
        <v>63</v>
      </c>
      <c r="F381" s="101">
        <v>50</v>
      </c>
      <c r="G381" s="115">
        <v>200007</v>
      </c>
      <c r="H381" s="63"/>
      <c r="I381" s="64">
        <v>1.593</v>
      </c>
      <c r="J381" s="65">
        <f t="shared" si="6"/>
        <v>79.650000000000006</v>
      </c>
    </row>
    <row r="382" spans="2:10" s="18" customFormat="1" ht="16.5" x14ac:dyDescent="0.35">
      <c r="B382" s="109" t="s">
        <v>12</v>
      </c>
      <c r="C382" s="110" t="s">
        <v>0</v>
      </c>
      <c r="D382" s="60" t="s">
        <v>36</v>
      </c>
      <c r="E382" s="117" t="s">
        <v>61</v>
      </c>
      <c r="F382" s="68">
        <v>50</v>
      </c>
      <c r="G382" s="118">
        <v>200007</v>
      </c>
      <c r="H382" s="63"/>
      <c r="I382" s="64">
        <v>1.593</v>
      </c>
      <c r="J382" s="65">
        <f t="shared" si="6"/>
        <v>79.650000000000006</v>
      </c>
    </row>
    <row r="383" spans="2:10" s="55" customFormat="1" ht="16.5" x14ac:dyDescent="0.35">
      <c r="B383" s="109" t="s">
        <v>32</v>
      </c>
      <c r="C383" s="110" t="s">
        <v>0</v>
      </c>
      <c r="D383" s="60" t="s">
        <v>36</v>
      </c>
      <c r="E383" s="117" t="s">
        <v>63</v>
      </c>
      <c r="F383" s="68">
        <v>50</v>
      </c>
      <c r="G383" s="118">
        <v>200007</v>
      </c>
      <c r="H383" s="71"/>
      <c r="I383" s="64">
        <v>1.593</v>
      </c>
      <c r="J383" s="65">
        <f t="shared" si="6"/>
        <v>79.650000000000006</v>
      </c>
    </row>
    <row r="384" spans="2:10" s="32" customFormat="1" ht="16.5" x14ac:dyDescent="0.35">
      <c r="B384" s="109" t="s">
        <v>12</v>
      </c>
      <c r="C384" s="110" t="s">
        <v>0</v>
      </c>
      <c r="D384" s="60" t="s">
        <v>36</v>
      </c>
      <c r="E384" s="117" t="s">
        <v>61</v>
      </c>
      <c r="F384" s="68">
        <v>22</v>
      </c>
      <c r="G384" s="118">
        <v>200007</v>
      </c>
      <c r="H384" s="63"/>
      <c r="I384" s="64">
        <v>1.593</v>
      </c>
      <c r="J384" s="65">
        <f t="shared" si="6"/>
        <v>35.045999999999999</v>
      </c>
    </row>
    <row r="385" spans="2:10" s="32" customFormat="1" ht="16.5" x14ac:dyDescent="0.35">
      <c r="B385" s="109" t="s">
        <v>43</v>
      </c>
      <c r="C385" s="110" t="s">
        <v>0</v>
      </c>
      <c r="D385" s="60" t="s">
        <v>36</v>
      </c>
      <c r="E385" s="117" t="s">
        <v>62</v>
      </c>
      <c r="F385" s="68">
        <v>45</v>
      </c>
      <c r="G385" s="118">
        <v>200007</v>
      </c>
      <c r="H385" s="63"/>
      <c r="I385" s="64">
        <v>1.931</v>
      </c>
      <c r="J385" s="65">
        <f t="shared" si="6"/>
        <v>86.894999999999996</v>
      </c>
    </row>
    <row r="386" spans="2:10" s="32" customFormat="1" ht="16.5" x14ac:dyDescent="0.35">
      <c r="B386" s="109" t="s">
        <v>12</v>
      </c>
      <c r="C386" s="110" t="s">
        <v>0</v>
      </c>
      <c r="D386" s="60" t="s">
        <v>36</v>
      </c>
      <c r="E386" s="117" t="s">
        <v>61</v>
      </c>
      <c r="F386" s="68">
        <v>50</v>
      </c>
      <c r="G386" s="118">
        <v>200007</v>
      </c>
      <c r="H386" s="63"/>
      <c r="I386" s="64">
        <v>1.593</v>
      </c>
      <c r="J386" s="65">
        <f t="shared" si="6"/>
        <v>79.650000000000006</v>
      </c>
    </row>
    <row r="387" spans="2:10" s="32" customFormat="1" ht="16.5" x14ac:dyDescent="0.35">
      <c r="B387" s="109" t="s">
        <v>12</v>
      </c>
      <c r="C387" s="110" t="s">
        <v>0</v>
      </c>
      <c r="D387" s="60" t="s">
        <v>36</v>
      </c>
      <c r="E387" s="117" t="s">
        <v>61</v>
      </c>
      <c r="F387" s="68">
        <v>1</v>
      </c>
      <c r="G387" s="118">
        <v>200007</v>
      </c>
      <c r="H387" s="63"/>
      <c r="I387" s="64">
        <v>1.593</v>
      </c>
      <c r="J387" s="65">
        <f t="shared" si="6"/>
        <v>1.593</v>
      </c>
    </row>
    <row r="388" spans="2:10" s="32" customFormat="1" ht="16.5" x14ac:dyDescent="0.35">
      <c r="B388" s="109" t="s">
        <v>33</v>
      </c>
      <c r="C388" s="110" t="s">
        <v>0</v>
      </c>
      <c r="D388" s="60" t="s">
        <v>36</v>
      </c>
      <c r="E388" s="117" t="s">
        <v>61</v>
      </c>
      <c r="F388" s="68">
        <v>1</v>
      </c>
      <c r="G388" s="118">
        <v>200007</v>
      </c>
      <c r="H388" s="63"/>
      <c r="I388" s="64">
        <v>1.593</v>
      </c>
      <c r="J388" s="65">
        <f t="shared" si="6"/>
        <v>1.593</v>
      </c>
    </row>
    <row r="389" spans="2:10" s="32" customFormat="1" ht="16.5" x14ac:dyDescent="0.35">
      <c r="B389" s="109" t="s">
        <v>33</v>
      </c>
      <c r="C389" s="110" t="s">
        <v>0</v>
      </c>
      <c r="D389" s="60" t="s">
        <v>36</v>
      </c>
      <c r="E389" s="117" t="s">
        <v>61</v>
      </c>
      <c r="F389" s="68">
        <v>50</v>
      </c>
      <c r="G389" s="118">
        <v>200007</v>
      </c>
      <c r="H389" s="63"/>
      <c r="I389" s="64">
        <v>1.593</v>
      </c>
      <c r="J389" s="65">
        <f t="shared" si="6"/>
        <v>79.650000000000006</v>
      </c>
    </row>
    <row r="390" spans="2:10" s="32" customFormat="1" ht="16.5" x14ac:dyDescent="0.35">
      <c r="B390" s="109" t="s">
        <v>43</v>
      </c>
      <c r="C390" s="110" t="s">
        <v>0</v>
      </c>
      <c r="D390" s="60" t="s">
        <v>36</v>
      </c>
      <c r="E390" s="117" t="s">
        <v>62</v>
      </c>
      <c r="F390" s="68">
        <v>45</v>
      </c>
      <c r="G390" s="118">
        <v>200007</v>
      </c>
      <c r="H390" s="63"/>
      <c r="I390" s="64">
        <v>1.931</v>
      </c>
      <c r="J390" s="65">
        <f t="shared" si="6"/>
        <v>86.894999999999996</v>
      </c>
    </row>
    <row r="391" spans="2:10" s="55" customFormat="1" ht="16.5" x14ac:dyDescent="0.35">
      <c r="B391" s="109" t="s">
        <v>43</v>
      </c>
      <c r="C391" s="110" t="s">
        <v>0</v>
      </c>
      <c r="D391" s="60" t="s">
        <v>36</v>
      </c>
      <c r="E391" s="117" t="s">
        <v>62</v>
      </c>
      <c r="F391" s="68">
        <v>50</v>
      </c>
      <c r="G391" s="118">
        <v>200007</v>
      </c>
      <c r="H391" s="71"/>
      <c r="I391" s="64">
        <v>1.931</v>
      </c>
      <c r="J391" s="65">
        <f t="shared" si="6"/>
        <v>96.55</v>
      </c>
    </row>
    <row r="392" spans="2:10" s="32" customFormat="1" ht="16.5" x14ac:dyDescent="0.35">
      <c r="B392" s="109" t="s">
        <v>12</v>
      </c>
      <c r="C392" s="110" t="s">
        <v>0</v>
      </c>
      <c r="D392" s="60" t="s">
        <v>36</v>
      </c>
      <c r="E392" s="117" t="s">
        <v>61</v>
      </c>
      <c r="F392" s="68">
        <v>50</v>
      </c>
      <c r="G392" s="118">
        <v>200007</v>
      </c>
      <c r="H392" s="63"/>
      <c r="I392" s="64">
        <v>1.593</v>
      </c>
      <c r="J392" s="65">
        <f t="shared" si="6"/>
        <v>79.650000000000006</v>
      </c>
    </row>
    <row r="393" spans="2:10" s="32" customFormat="1" ht="16.5" x14ac:dyDescent="0.35">
      <c r="B393" s="109" t="s">
        <v>32</v>
      </c>
      <c r="C393" s="110" t="s">
        <v>0</v>
      </c>
      <c r="D393" s="60" t="s">
        <v>36</v>
      </c>
      <c r="E393" s="117" t="s">
        <v>63</v>
      </c>
      <c r="F393" s="68">
        <v>50</v>
      </c>
      <c r="G393" s="118">
        <v>200007</v>
      </c>
      <c r="H393" s="63"/>
      <c r="I393" s="64">
        <v>1.593</v>
      </c>
      <c r="J393" s="65">
        <f t="shared" si="6"/>
        <v>79.650000000000006</v>
      </c>
    </row>
    <row r="394" spans="2:10" s="32" customFormat="1" ht="16.5" x14ac:dyDescent="0.35">
      <c r="B394" s="109" t="s">
        <v>12</v>
      </c>
      <c r="C394" s="110" t="s">
        <v>0</v>
      </c>
      <c r="D394" s="60" t="s">
        <v>36</v>
      </c>
      <c r="E394" s="117" t="s">
        <v>61</v>
      </c>
      <c r="F394" s="68">
        <v>50</v>
      </c>
      <c r="G394" s="118">
        <v>200007</v>
      </c>
      <c r="H394" s="63"/>
      <c r="I394" s="64">
        <v>1.593</v>
      </c>
      <c r="J394" s="65">
        <f t="shared" si="6"/>
        <v>79.650000000000006</v>
      </c>
    </row>
    <row r="395" spans="2:10" s="32" customFormat="1" ht="16.5" x14ac:dyDescent="0.35">
      <c r="B395" s="109" t="s">
        <v>12</v>
      </c>
      <c r="C395" s="110" t="s">
        <v>0</v>
      </c>
      <c r="D395" s="60" t="s">
        <v>36</v>
      </c>
      <c r="E395" s="117" t="s">
        <v>61</v>
      </c>
      <c r="F395" s="68">
        <v>50</v>
      </c>
      <c r="G395" s="118">
        <v>200007</v>
      </c>
      <c r="H395" s="63"/>
      <c r="I395" s="64">
        <v>1.593</v>
      </c>
      <c r="J395" s="65">
        <f t="shared" si="6"/>
        <v>79.650000000000006</v>
      </c>
    </row>
    <row r="396" spans="2:10" s="55" customFormat="1" ht="16.5" x14ac:dyDescent="0.35">
      <c r="B396" s="109" t="s">
        <v>43</v>
      </c>
      <c r="C396" s="110" t="s">
        <v>0</v>
      </c>
      <c r="D396" s="60" t="s">
        <v>36</v>
      </c>
      <c r="E396" s="117" t="s">
        <v>62</v>
      </c>
      <c r="F396" s="68">
        <v>50</v>
      </c>
      <c r="G396" s="118">
        <v>200007</v>
      </c>
      <c r="H396" s="71"/>
      <c r="I396" s="64">
        <v>1.931</v>
      </c>
      <c r="J396" s="65">
        <f t="shared" si="6"/>
        <v>96.55</v>
      </c>
    </row>
    <row r="397" spans="2:10" s="32" customFormat="1" ht="16.5" x14ac:dyDescent="0.35">
      <c r="B397" s="109" t="s">
        <v>32</v>
      </c>
      <c r="C397" s="110" t="s">
        <v>0</v>
      </c>
      <c r="D397" s="60" t="s">
        <v>36</v>
      </c>
      <c r="E397" s="117" t="s">
        <v>63</v>
      </c>
      <c r="F397" s="68">
        <v>200</v>
      </c>
      <c r="G397" s="118">
        <v>200007</v>
      </c>
      <c r="H397" s="63"/>
      <c r="I397" s="64">
        <v>1.593</v>
      </c>
      <c r="J397" s="65">
        <f t="shared" si="6"/>
        <v>318.60000000000002</v>
      </c>
    </row>
    <row r="398" spans="2:10" s="32" customFormat="1" ht="16.5" x14ac:dyDescent="0.35">
      <c r="B398" s="109" t="s">
        <v>32</v>
      </c>
      <c r="C398" s="110" t="s">
        <v>0</v>
      </c>
      <c r="D398" s="60" t="s">
        <v>36</v>
      </c>
      <c r="E398" s="117" t="s">
        <v>63</v>
      </c>
      <c r="F398" s="68">
        <v>50</v>
      </c>
      <c r="G398" s="118">
        <v>200007</v>
      </c>
      <c r="H398" s="63"/>
      <c r="I398" s="64">
        <v>1.593</v>
      </c>
      <c r="J398" s="65">
        <f t="shared" si="6"/>
        <v>79.650000000000006</v>
      </c>
    </row>
    <row r="399" spans="2:10" s="32" customFormat="1" ht="17" thickBot="1" x14ac:dyDescent="0.4">
      <c r="B399" s="119" t="s">
        <v>12</v>
      </c>
      <c r="C399" s="120" t="s">
        <v>0</v>
      </c>
      <c r="D399" s="74" t="s">
        <v>36</v>
      </c>
      <c r="E399" s="121" t="s">
        <v>61</v>
      </c>
      <c r="F399" s="76">
        <v>50</v>
      </c>
      <c r="G399" s="122">
        <v>200007</v>
      </c>
      <c r="H399" s="78"/>
      <c r="I399" s="79">
        <v>1.593</v>
      </c>
      <c r="J399" s="80">
        <f t="shared" si="6"/>
        <v>79.650000000000006</v>
      </c>
    </row>
    <row r="400" spans="2:10" s="52" customFormat="1" ht="17" x14ac:dyDescent="0.35">
      <c r="B400" s="50"/>
      <c r="C400" s="50"/>
      <c r="D400" s="20"/>
      <c r="E400" s="26"/>
      <c r="F400" s="54">
        <f>SUM(F360:F399)</f>
        <v>1944</v>
      </c>
      <c r="G400" s="25" t="s">
        <v>28</v>
      </c>
      <c r="H400" s="44">
        <v>238</v>
      </c>
      <c r="I400" s="17" t="s">
        <v>1</v>
      </c>
      <c r="J400" s="46">
        <f>SUM(J360:J399)</f>
        <v>3223.5420000000013</v>
      </c>
    </row>
    <row r="401" spans="2:10" s="32" customFormat="1" ht="16.5" x14ac:dyDescent="0.35">
      <c r="B401" s="109" t="s">
        <v>9</v>
      </c>
      <c r="C401" s="110" t="s">
        <v>0</v>
      </c>
      <c r="D401" s="60" t="s">
        <v>36</v>
      </c>
      <c r="E401" s="117" t="s">
        <v>56</v>
      </c>
      <c r="F401" s="68">
        <v>1540</v>
      </c>
      <c r="G401" s="118">
        <v>5814</v>
      </c>
      <c r="H401" s="63"/>
      <c r="I401" s="64">
        <v>1.06</v>
      </c>
      <c r="J401" s="65">
        <f t="shared" si="6"/>
        <v>1632.4</v>
      </c>
    </row>
    <row r="402" spans="2:10" s="32" customFormat="1" ht="16.5" x14ac:dyDescent="0.35">
      <c r="B402" s="109" t="s">
        <v>4</v>
      </c>
      <c r="C402" s="110" t="s">
        <v>0</v>
      </c>
      <c r="D402" s="60" t="s">
        <v>36</v>
      </c>
      <c r="E402" s="117" t="s">
        <v>53</v>
      </c>
      <c r="F402" s="68">
        <v>418</v>
      </c>
      <c r="G402" s="118">
        <v>5814</v>
      </c>
      <c r="H402" s="63"/>
      <c r="I402" s="64">
        <v>1.0940000000000001</v>
      </c>
      <c r="J402" s="65">
        <f t="shared" si="6"/>
        <v>457.29200000000003</v>
      </c>
    </row>
    <row r="403" spans="2:10" s="32" customFormat="1" ht="16.5" x14ac:dyDescent="0.35">
      <c r="B403" s="109" t="s">
        <v>4</v>
      </c>
      <c r="C403" s="110" t="s">
        <v>0</v>
      </c>
      <c r="D403" s="60" t="s">
        <v>36</v>
      </c>
      <c r="E403" s="117" t="s">
        <v>53</v>
      </c>
      <c r="F403" s="68">
        <v>552</v>
      </c>
      <c r="G403" s="118">
        <v>5814</v>
      </c>
      <c r="H403" s="63"/>
      <c r="I403" s="64">
        <v>1.0940000000000001</v>
      </c>
      <c r="J403" s="65">
        <f t="shared" si="6"/>
        <v>603.88800000000003</v>
      </c>
    </row>
    <row r="404" spans="2:10" s="32" customFormat="1" ht="16.5" x14ac:dyDescent="0.35">
      <c r="B404" s="109" t="s">
        <v>4</v>
      </c>
      <c r="C404" s="110" t="s">
        <v>0</v>
      </c>
      <c r="D404" s="60" t="s">
        <v>36</v>
      </c>
      <c r="E404" s="117" t="s">
        <v>53</v>
      </c>
      <c r="F404" s="68">
        <v>8</v>
      </c>
      <c r="G404" s="118">
        <v>5814</v>
      </c>
      <c r="H404" s="63"/>
      <c r="I404" s="64">
        <v>1.0940000000000001</v>
      </c>
      <c r="J404" s="65">
        <f t="shared" si="6"/>
        <v>8.7520000000000007</v>
      </c>
    </row>
    <row r="405" spans="2:10" s="32" customFormat="1" ht="17" thickBot="1" x14ac:dyDescent="0.4">
      <c r="B405" s="119" t="s">
        <v>4</v>
      </c>
      <c r="C405" s="120" t="s">
        <v>0</v>
      </c>
      <c r="D405" s="74" t="s">
        <v>36</v>
      </c>
      <c r="E405" s="121" t="s">
        <v>53</v>
      </c>
      <c r="F405" s="76">
        <v>675</v>
      </c>
      <c r="G405" s="122">
        <v>5814</v>
      </c>
      <c r="H405" s="78"/>
      <c r="I405" s="79">
        <v>1.0940000000000001</v>
      </c>
      <c r="J405" s="80">
        <f t="shared" si="6"/>
        <v>738.45</v>
      </c>
    </row>
    <row r="406" spans="2:10" s="18" customFormat="1" ht="17" x14ac:dyDescent="0.35">
      <c r="B406" s="50"/>
      <c r="C406" s="50"/>
      <c r="D406" s="20"/>
      <c r="E406" s="26"/>
      <c r="F406" s="54">
        <f>SUM(F401:F405)</f>
        <v>3193</v>
      </c>
      <c r="G406" s="25" t="s">
        <v>29</v>
      </c>
      <c r="H406" s="44">
        <v>238</v>
      </c>
      <c r="I406" s="17" t="s">
        <v>1</v>
      </c>
      <c r="J406" s="46">
        <f>SUM(J401:J405)</f>
        <v>3440.7820000000002</v>
      </c>
    </row>
    <row r="407" spans="2:10" s="32" customFormat="1" ht="16.5" x14ac:dyDescent="0.35">
      <c r="B407" s="58" t="s">
        <v>4</v>
      </c>
      <c r="C407" s="59" t="s">
        <v>0</v>
      </c>
      <c r="D407" s="60" t="s">
        <v>36</v>
      </c>
      <c r="E407" s="61" t="s">
        <v>53</v>
      </c>
      <c r="F407" s="68">
        <v>323</v>
      </c>
      <c r="G407" s="69">
        <v>6915</v>
      </c>
      <c r="H407" s="63"/>
      <c r="I407" s="64">
        <v>1.0940000000000001</v>
      </c>
      <c r="J407" s="65">
        <f t="shared" si="6"/>
        <v>353.36200000000002</v>
      </c>
    </row>
    <row r="408" spans="2:10" s="32" customFormat="1" ht="16.5" x14ac:dyDescent="0.35">
      <c r="B408" s="58" t="s">
        <v>4</v>
      </c>
      <c r="C408" s="59" t="s">
        <v>0</v>
      </c>
      <c r="D408" s="60" t="s">
        <v>36</v>
      </c>
      <c r="E408" s="61" t="s">
        <v>53</v>
      </c>
      <c r="F408" s="68">
        <v>1</v>
      </c>
      <c r="G408" s="69">
        <v>6915</v>
      </c>
      <c r="H408" s="63"/>
      <c r="I408" s="64">
        <v>1.0940000000000001</v>
      </c>
      <c r="J408" s="65">
        <f t="shared" si="6"/>
        <v>1.0940000000000001</v>
      </c>
    </row>
    <row r="409" spans="2:10" s="32" customFormat="1" ht="16.5" x14ac:dyDescent="0.35">
      <c r="B409" s="58" t="s">
        <v>4</v>
      </c>
      <c r="C409" s="59" t="s">
        <v>0</v>
      </c>
      <c r="D409" s="60" t="s">
        <v>36</v>
      </c>
      <c r="E409" s="61" t="s">
        <v>53</v>
      </c>
      <c r="F409" s="68">
        <v>1830</v>
      </c>
      <c r="G409" s="69">
        <v>6915</v>
      </c>
      <c r="H409" s="63"/>
      <c r="I409" s="64">
        <v>1.0940000000000001</v>
      </c>
      <c r="J409" s="65">
        <f t="shared" ref="J409:J417" si="7">F409*I409</f>
        <v>2002.0200000000002</v>
      </c>
    </row>
    <row r="410" spans="2:10" s="32" customFormat="1" ht="16.5" x14ac:dyDescent="0.35">
      <c r="B410" s="58" t="s">
        <v>4</v>
      </c>
      <c r="C410" s="59" t="s">
        <v>0</v>
      </c>
      <c r="D410" s="60" t="s">
        <v>36</v>
      </c>
      <c r="E410" s="61" t="s">
        <v>53</v>
      </c>
      <c r="F410" s="68">
        <v>5</v>
      </c>
      <c r="G410" s="69">
        <v>6915</v>
      </c>
      <c r="H410" s="63"/>
      <c r="I410" s="64">
        <v>1.0940000000000001</v>
      </c>
      <c r="J410" s="65">
        <f t="shared" si="7"/>
        <v>5.4700000000000006</v>
      </c>
    </row>
    <row r="411" spans="2:10" s="32" customFormat="1" ht="16.5" x14ac:dyDescent="0.35">
      <c r="B411" s="58" t="s">
        <v>4</v>
      </c>
      <c r="C411" s="59" t="s">
        <v>0</v>
      </c>
      <c r="D411" s="60" t="s">
        <v>36</v>
      </c>
      <c r="E411" s="61" t="s">
        <v>53</v>
      </c>
      <c r="F411" s="68">
        <v>505</v>
      </c>
      <c r="G411" s="69">
        <v>6915</v>
      </c>
      <c r="H411" s="63"/>
      <c r="I411" s="64">
        <v>1.0940000000000001</v>
      </c>
      <c r="J411" s="65">
        <f t="shared" si="7"/>
        <v>552.47</v>
      </c>
    </row>
    <row r="412" spans="2:10" s="32" customFormat="1" ht="16.5" x14ac:dyDescent="0.35">
      <c r="B412" s="58" t="s">
        <v>4</v>
      </c>
      <c r="C412" s="59" t="s">
        <v>0</v>
      </c>
      <c r="D412" s="60" t="s">
        <v>36</v>
      </c>
      <c r="E412" s="61" t="s">
        <v>53</v>
      </c>
      <c r="F412" s="68">
        <v>1</v>
      </c>
      <c r="G412" s="69">
        <v>6915</v>
      </c>
      <c r="H412" s="63"/>
      <c r="I412" s="64">
        <v>1.0940000000000001</v>
      </c>
      <c r="J412" s="65">
        <f t="shared" si="7"/>
        <v>1.0940000000000001</v>
      </c>
    </row>
    <row r="413" spans="2:10" s="32" customFormat="1" ht="16.5" x14ac:dyDescent="0.35">
      <c r="B413" s="58" t="s">
        <v>4</v>
      </c>
      <c r="C413" s="59" t="s">
        <v>0</v>
      </c>
      <c r="D413" s="60" t="s">
        <v>36</v>
      </c>
      <c r="E413" s="61" t="s">
        <v>53</v>
      </c>
      <c r="F413" s="68">
        <v>28</v>
      </c>
      <c r="G413" s="69">
        <v>6915</v>
      </c>
      <c r="H413" s="63"/>
      <c r="I413" s="64">
        <v>1.0940000000000001</v>
      </c>
      <c r="J413" s="65">
        <f t="shared" si="7"/>
        <v>30.632000000000001</v>
      </c>
    </row>
    <row r="414" spans="2:10" s="32" customFormat="1" ht="16.5" x14ac:dyDescent="0.35">
      <c r="B414" s="58" t="s">
        <v>4</v>
      </c>
      <c r="C414" s="59" t="s">
        <v>0</v>
      </c>
      <c r="D414" s="60" t="s">
        <v>36</v>
      </c>
      <c r="E414" s="61" t="s">
        <v>53</v>
      </c>
      <c r="F414" s="68">
        <v>1</v>
      </c>
      <c r="G414" s="69">
        <v>6915</v>
      </c>
      <c r="H414" s="63"/>
      <c r="I414" s="64">
        <v>1.0940000000000001</v>
      </c>
      <c r="J414" s="65">
        <f t="shared" si="7"/>
        <v>1.0940000000000001</v>
      </c>
    </row>
    <row r="415" spans="2:10" s="32" customFormat="1" ht="16.5" x14ac:dyDescent="0.35">
      <c r="B415" s="58" t="s">
        <v>82</v>
      </c>
      <c r="C415" s="59" t="s">
        <v>0</v>
      </c>
      <c r="D415" s="60" t="s">
        <v>36</v>
      </c>
      <c r="E415" s="61" t="s">
        <v>81</v>
      </c>
      <c r="F415" s="68">
        <v>3</v>
      </c>
      <c r="G415" s="69">
        <v>6915</v>
      </c>
      <c r="H415" s="63"/>
      <c r="I415" s="64">
        <v>1.105</v>
      </c>
      <c r="J415" s="65">
        <f t="shared" si="7"/>
        <v>3.3149999999999999</v>
      </c>
    </row>
    <row r="416" spans="2:10" s="32" customFormat="1" ht="16.5" x14ac:dyDescent="0.35">
      <c r="B416" s="58" t="s">
        <v>4</v>
      </c>
      <c r="C416" s="59" t="s">
        <v>0</v>
      </c>
      <c r="D416" s="60" t="s">
        <v>36</v>
      </c>
      <c r="E416" s="61" t="s">
        <v>53</v>
      </c>
      <c r="F416" s="68">
        <v>300</v>
      </c>
      <c r="G416" s="69">
        <v>6915</v>
      </c>
      <c r="H416" s="63"/>
      <c r="I416" s="64">
        <v>1.0940000000000001</v>
      </c>
      <c r="J416" s="65">
        <f t="shared" si="7"/>
        <v>328.20000000000005</v>
      </c>
    </row>
    <row r="417" spans="2:10" s="32" customFormat="1" ht="17" thickBot="1" x14ac:dyDescent="0.4">
      <c r="B417" s="72" t="s">
        <v>14</v>
      </c>
      <c r="C417" s="73" t="s">
        <v>0</v>
      </c>
      <c r="D417" s="74" t="s">
        <v>36</v>
      </c>
      <c r="E417" s="75" t="s">
        <v>53</v>
      </c>
      <c r="F417" s="76">
        <v>146</v>
      </c>
      <c r="G417" s="77">
        <v>6915</v>
      </c>
      <c r="H417" s="78"/>
      <c r="I417" s="79">
        <v>1.0940000000000001</v>
      </c>
      <c r="J417" s="80">
        <f t="shared" si="7"/>
        <v>159.72400000000002</v>
      </c>
    </row>
    <row r="418" spans="2:10" s="18" customFormat="1" ht="16.5" x14ac:dyDescent="0.35">
      <c r="B418" s="56"/>
      <c r="C418" s="20"/>
      <c r="D418" s="20"/>
      <c r="E418" s="57"/>
      <c r="F418" s="54">
        <f>SUM(F407:F417)</f>
        <v>3143</v>
      </c>
      <c r="G418" s="25" t="s">
        <v>30</v>
      </c>
      <c r="H418" s="47">
        <v>238</v>
      </c>
      <c r="I418" s="25" t="s">
        <v>1</v>
      </c>
      <c r="J418" s="46">
        <f>SUM(J407:J417)</f>
        <v>3438.4750000000004</v>
      </c>
    </row>
    <row r="419" spans="2:10" s="18" customFormat="1" ht="17" thickBot="1" x14ac:dyDescent="0.4">
      <c r="B419" s="95" t="s">
        <v>94</v>
      </c>
      <c r="C419" s="96" t="s">
        <v>0</v>
      </c>
      <c r="D419" s="74" t="s">
        <v>92</v>
      </c>
      <c r="E419" s="97" t="s">
        <v>95</v>
      </c>
      <c r="F419" s="149">
        <v>11</v>
      </c>
      <c r="G419" s="99" t="s">
        <v>99</v>
      </c>
      <c r="H419" s="78"/>
      <c r="I419" s="79"/>
      <c r="J419" s="150">
        <f>F419</f>
        <v>11</v>
      </c>
    </row>
    <row r="420" spans="2:10" s="18" customFormat="1" ht="16.5" x14ac:dyDescent="0.35">
      <c r="B420" s="147"/>
      <c r="C420" s="148"/>
      <c r="D420" s="20"/>
      <c r="E420" s="57"/>
      <c r="F420" s="151">
        <f>SUM(F419)</f>
        <v>11</v>
      </c>
      <c r="G420" s="25" t="s">
        <v>100</v>
      </c>
      <c r="H420" s="47"/>
      <c r="I420" s="25"/>
      <c r="J420" s="46">
        <f>J419</f>
        <v>11</v>
      </c>
    </row>
    <row r="421" spans="2:10" s="32" customFormat="1" ht="21.75" customHeight="1" x14ac:dyDescent="0.35">
      <c r="B421" s="163" t="s">
        <v>93</v>
      </c>
      <c r="C421" s="164"/>
      <c r="D421" s="123" t="s">
        <v>36</v>
      </c>
      <c r="E421" s="123"/>
      <c r="F421" s="128">
        <f>F290+F300+F310+F314+F324+F341+F345+F351+F359+F400+F406+F418</f>
        <v>33997</v>
      </c>
      <c r="G421" s="124" t="str">
        <f>G418</f>
        <v>12 барабан</v>
      </c>
      <c r="H421" s="125">
        <f>H290+H300+H310+H314+H324+H341+H345+H351+H359+H400+H406+H418</f>
        <v>2856</v>
      </c>
      <c r="I421" s="126" t="s">
        <v>1</v>
      </c>
      <c r="J421" s="127">
        <f>J290+J300+J310+J314+J324+J341+J345+J351+J359+J400+J406+J418</f>
        <v>40974.603999999999</v>
      </c>
    </row>
    <row r="422" spans="2:10" s="32" customFormat="1" ht="21.75" customHeight="1" x14ac:dyDescent="0.35">
      <c r="B422" s="163" t="s">
        <v>91</v>
      </c>
      <c r="C422" s="164"/>
      <c r="D422" s="123" t="s">
        <v>92</v>
      </c>
      <c r="E422" s="123"/>
      <c r="F422" s="152">
        <f>F420</f>
        <v>11</v>
      </c>
      <c r="G422" s="124" t="s">
        <v>100</v>
      </c>
      <c r="H422" s="125"/>
      <c r="I422" s="126" t="s">
        <v>1</v>
      </c>
      <c r="J422" s="127">
        <f>F422</f>
        <v>11</v>
      </c>
    </row>
    <row r="423" spans="2:10" s="32" customFormat="1" ht="27.75" customHeight="1" x14ac:dyDescent="0.35">
      <c r="B423" s="162" t="s">
        <v>51</v>
      </c>
      <c r="C423" s="162"/>
      <c r="D423" s="129" t="s">
        <v>36</v>
      </c>
      <c r="E423" s="129"/>
      <c r="F423" s="130">
        <f>F421+F276</f>
        <v>75498</v>
      </c>
      <c r="G423" s="131" t="s">
        <v>90</v>
      </c>
      <c r="H423" s="132">
        <f>H276+H421</f>
        <v>6426</v>
      </c>
      <c r="I423" s="133" t="s">
        <v>1</v>
      </c>
      <c r="J423" s="134">
        <f>J276+J421-0.01</f>
        <v>92915.165000000008</v>
      </c>
    </row>
    <row r="424" spans="2:10" s="32" customFormat="1" ht="27.75" customHeight="1" x14ac:dyDescent="0.35">
      <c r="B424" s="162" t="s">
        <v>101</v>
      </c>
      <c r="C424" s="162"/>
      <c r="D424" s="129" t="s">
        <v>92</v>
      </c>
      <c r="E424" s="129"/>
      <c r="F424" s="161">
        <f>F277</f>
        <v>1615</v>
      </c>
      <c r="G424" s="131" t="str">
        <f>G277</f>
        <v>3 барабана</v>
      </c>
      <c r="H424" s="132">
        <f>H277</f>
        <v>714</v>
      </c>
      <c r="I424" s="133" t="s">
        <v>1</v>
      </c>
      <c r="J424" s="132">
        <f>J277</f>
        <v>1615</v>
      </c>
    </row>
    <row r="425" spans="2:10" ht="32.25" customHeight="1" x14ac:dyDescent="0.35">
      <c r="B425" s="162" t="s">
        <v>101</v>
      </c>
      <c r="C425" s="162"/>
      <c r="D425" s="129" t="s">
        <v>92</v>
      </c>
      <c r="E425" s="129"/>
      <c r="F425" s="161">
        <f>F278+F422</f>
        <v>346.09999999999997</v>
      </c>
      <c r="G425" s="131" t="s">
        <v>107</v>
      </c>
      <c r="H425" s="132"/>
      <c r="I425" s="133" t="s">
        <v>1</v>
      </c>
      <c r="J425" s="132">
        <f>J278+J422</f>
        <v>346.09999999999997</v>
      </c>
    </row>
    <row r="430" spans="2:10" x14ac:dyDescent="0.35">
      <c r="B430" s="2"/>
      <c r="C430" s="6"/>
      <c r="D430" s="6"/>
      <c r="E430" s="1" t="s">
        <v>50</v>
      </c>
      <c r="F430" s="7"/>
      <c r="G430" s="7"/>
      <c r="H430" s="13"/>
    </row>
  </sheetData>
  <mergeCells count="13">
    <mergeCell ref="B425:C425"/>
    <mergeCell ref="B421:C421"/>
    <mergeCell ref="B423:C423"/>
    <mergeCell ref="I1:J1"/>
    <mergeCell ref="F3:H3"/>
    <mergeCell ref="B4:J4"/>
    <mergeCell ref="B7:J7"/>
    <mergeCell ref="B276:C276"/>
    <mergeCell ref="B279:J279"/>
    <mergeCell ref="B278:C278"/>
    <mergeCell ref="B422:C422"/>
    <mergeCell ref="B277:C277"/>
    <mergeCell ref="B424:C424"/>
  </mergeCells>
  <printOptions horizontalCentered="1"/>
  <pageMargins left="0.19685039370078741" right="0.19685039370078741" top="0.47244094488188981" bottom="7.874015748031496E-2" header="0.31496062992125984" footer="0.31496062992125984"/>
  <pageSetup paperSize="9" scale="46" orientation="portrait" r:id="rId1"/>
  <rowBreaks count="3" manualBreakCount="3">
    <brk id="87" max="9" man="1"/>
    <brk id="172" max="9" man="1"/>
    <brk id="27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 </vt:lpstr>
      <vt:lpstr>'3.3. 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Гулидова Мария Андреевна</cp:lastModifiedBy>
  <cp:lastPrinted>2024-07-27T07:44:26Z</cp:lastPrinted>
  <dcterms:created xsi:type="dcterms:W3CDTF">2017-02-07T06:04:51Z</dcterms:created>
  <dcterms:modified xsi:type="dcterms:W3CDTF">2024-09-27T13:30:45Z</dcterms:modified>
</cp:coreProperties>
</file>